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rry\Documents\Gravel Pit Committee\"/>
    </mc:Choice>
  </mc:AlternateContent>
  <bookViews>
    <workbookView xWindow="0" yWindow="600" windowWidth="24000" windowHeight="9720"/>
  </bookViews>
  <sheets>
    <sheet name="Year 1" sheetId="1" r:id="rId1"/>
  </sheets>
  <definedNames>
    <definedName name="_xlnm._FilterDatabase" localSheetId="0" hidden="1">'Year 1'!$A$1:$O$254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0" i="1" l="1"/>
  <c r="P290" i="1"/>
  <c r="F257" i="1"/>
  <c r="F259" i="1" s="1"/>
  <c r="R290" i="1"/>
  <c r="I250" i="1"/>
  <c r="I251" i="1"/>
  <c r="I252" i="1"/>
  <c r="I249" i="1"/>
  <c r="I254" i="1"/>
  <c r="L253" i="1"/>
  <c r="M253" i="1" s="1"/>
  <c r="L244" i="1"/>
  <c r="M244" i="1" s="1"/>
  <c r="L243" i="1"/>
  <c r="M243" i="1" s="1"/>
  <c r="L252" i="1"/>
  <c r="M252" i="1" s="1"/>
  <c r="L150" i="1"/>
  <c r="M150" i="1" s="1"/>
  <c r="L251" i="1"/>
  <c r="M251" i="1" s="1"/>
  <c r="L245" i="1"/>
  <c r="M245" i="1" s="1"/>
  <c r="L43" i="1"/>
  <c r="M43" i="1" s="1"/>
  <c r="L248" i="1"/>
  <c r="M248" i="1" s="1"/>
  <c r="L205" i="1"/>
  <c r="M205" i="1" s="1"/>
  <c r="L204" i="1"/>
  <c r="M204" i="1" s="1"/>
  <c r="L250" i="1"/>
  <c r="M250" i="1" s="1"/>
  <c r="L249" i="1"/>
  <c r="M249" i="1" s="1"/>
  <c r="L56" i="1"/>
  <c r="M56" i="1" s="1"/>
  <c r="L247" i="1"/>
  <c r="M247" i="1" s="1"/>
  <c r="L217" i="1"/>
  <c r="M217" i="1" s="1"/>
  <c r="L216" i="1"/>
  <c r="M216" i="1" s="1"/>
  <c r="D257" i="1"/>
  <c r="L239" i="1"/>
  <c r="M239" i="1" s="1"/>
  <c r="L240" i="1"/>
  <c r="M240" i="1" s="1"/>
  <c r="L241" i="1"/>
  <c r="M241" i="1" s="1"/>
  <c r="L242" i="1"/>
  <c r="M242" i="1" s="1"/>
  <c r="L246" i="1"/>
  <c r="M246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46" i="1"/>
  <c r="M46" i="1" s="1"/>
  <c r="I209" i="1"/>
  <c r="I206" i="1"/>
  <c r="I189" i="1"/>
  <c r="I151" i="1"/>
  <c r="I149" i="1"/>
  <c r="I148" i="1"/>
  <c r="I44" i="1"/>
  <c r="I146" i="1"/>
  <c r="I142" i="1" l="1"/>
  <c r="I106" i="1"/>
  <c r="I102" i="1"/>
  <c r="I2" i="1"/>
  <c r="I11" i="1"/>
  <c r="I12" i="1"/>
  <c r="I13" i="1"/>
  <c r="I14" i="1"/>
  <c r="I15" i="1"/>
  <c r="I43" i="1"/>
  <c r="I31" i="1"/>
  <c r="L3" i="1"/>
  <c r="M3" i="1" s="1"/>
  <c r="G2" i="1"/>
  <c r="H2" i="1" s="1"/>
  <c r="L36" i="1"/>
  <c r="M36" i="1" s="1"/>
  <c r="L37" i="1"/>
  <c r="L38" i="1"/>
  <c r="L39" i="1"/>
  <c r="M39" i="1" s="1"/>
  <c r="L40" i="1"/>
  <c r="M40" i="1" s="1"/>
  <c r="L41" i="1"/>
  <c r="M41" i="1" s="1"/>
  <c r="L42" i="1"/>
  <c r="M42" i="1" s="1"/>
  <c r="L44" i="1"/>
  <c r="L45" i="1"/>
  <c r="L18" i="1"/>
  <c r="M18" i="1" s="1"/>
  <c r="L19" i="1"/>
  <c r="M19" i="1" s="1"/>
  <c r="L20" i="1"/>
  <c r="L21" i="1"/>
  <c r="M21" i="1" s="1"/>
  <c r="L22" i="1"/>
  <c r="M22" i="1" s="1"/>
  <c r="L23" i="1"/>
  <c r="L24" i="1"/>
  <c r="M24" i="1" s="1"/>
  <c r="L25" i="1"/>
  <c r="L26" i="1"/>
  <c r="L27" i="1"/>
  <c r="L28" i="1"/>
  <c r="M28" i="1" s="1"/>
  <c r="L29" i="1"/>
  <c r="L30" i="1"/>
  <c r="L31" i="1"/>
  <c r="L32" i="1"/>
  <c r="M32" i="1" s="1"/>
  <c r="L33" i="1"/>
  <c r="L34" i="1"/>
  <c r="L35" i="1"/>
  <c r="L4" i="1"/>
  <c r="M4" i="1" s="1"/>
  <c r="L5" i="1"/>
  <c r="L6" i="1"/>
  <c r="L7" i="1"/>
  <c r="M7" i="1" s="1"/>
  <c r="L8" i="1"/>
  <c r="M8" i="1" s="1"/>
  <c r="L9" i="1"/>
  <c r="M9" i="1" s="1"/>
  <c r="L10" i="1"/>
  <c r="M10" i="1" s="1"/>
  <c r="L11" i="1"/>
  <c r="L12" i="1"/>
  <c r="L13" i="1"/>
  <c r="M13" i="1" s="1"/>
  <c r="L14" i="1"/>
  <c r="M14" i="1" s="1"/>
  <c r="L15" i="1"/>
  <c r="M15" i="1" s="1"/>
  <c r="L16" i="1"/>
  <c r="M16" i="1" s="1"/>
  <c r="L17" i="1"/>
  <c r="M17" i="1" s="1"/>
  <c r="L2" i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G14" i="1"/>
  <c r="H14" i="1" s="1"/>
  <c r="G15" i="1"/>
  <c r="H15" i="1" s="1"/>
  <c r="L257" i="1" l="1"/>
  <c r="M11" i="1"/>
  <c r="N11" i="1" s="1"/>
  <c r="O11" i="1" s="1"/>
  <c r="I257" i="1"/>
  <c r="I262" i="1" s="1"/>
  <c r="M20" i="1"/>
  <c r="N20" i="1" s="1"/>
  <c r="O20" i="1" s="1"/>
  <c r="H13" i="1"/>
  <c r="N13" i="1"/>
  <c r="M33" i="1"/>
  <c r="M12" i="1"/>
  <c r="M45" i="1"/>
  <c r="M37" i="1"/>
  <c r="M5" i="1"/>
  <c r="M25" i="1"/>
  <c r="N3" i="1"/>
  <c r="O3" i="1" s="1"/>
  <c r="M2" i="1"/>
  <c r="M35" i="1"/>
  <c r="M31" i="1"/>
  <c r="M27" i="1"/>
  <c r="M23" i="1"/>
  <c r="M44" i="1"/>
  <c r="M29" i="1"/>
  <c r="M38" i="1"/>
  <c r="M6" i="1"/>
  <c r="M34" i="1"/>
  <c r="M30" i="1"/>
  <c r="M26" i="1"/>
  <c r="N21" i="1"/>
  <c r="O21" i="1" s="1"/>
  <c r="N15" i="1"/>
  <c r="O15" i="1" s="1"/>
  <c r="N41" i="1"/>
  <c r="O41" i="1" s="1"/>
  <c r="N36" i="1"/>
  <c r="O36" i="1" s="1"/>
  <c r="N22" i="1"/>
  <c r="O22" i="1" s="1"/>
  <c r="N18" i="1"/>
  <c r="O18" i="1" s="1"/>
  <c r="N14" i="1"/>
  <c r="O14" i="1" s="1"/>
  <c r="N7" i="1"/>
  <c r="O7" i="1" s="1"/>
  <c r="N4" i="1"/>
  <c r="O4" i="1" s="1"/>
  <c r="N40" i="1"/>
  <c r="O40" i="1" s="1"/>
  <c r="N8" i="1"/>
  <c r="O8" i="1" s="1"/>
  <c r="N46" i="1"/>
  <c r="O46" i="1" s="1"/>
  <c r="N32" i="1"/>
  <c r="O32" i="1" s="1"/>
  <c r="N24" i="1"/>
  <c r="O24" i="1" s="1"/>
  <c r="N42" i="1"/>
  <c r="O42" i="1" s="1"/>
  <c r="N9" i="1"/>
  <c r="O9" i="1" s="1"/>
  <c r="N39" i="1"/>
  <c r="O39" i="1" s="1"/>
  <c r="N10" i="1"/>
  <c r="O10" i="1" s="1"/>
  <c r="N17" i="1"/>
  <c r="O17" i="1" s="1"/>
  <c r="N16" i="1"/>
  <c r="O16" i="1" s="1"/>
  <c r="G257" i="1"/>
  <c r="H257" i="1"/>
  <c r="M257" i="1" l="1"/>
  <c r="I259" i="1"/>
  <c r="L264" i="1"/>
  <c r="L263" i="1"/>
  <c r="I264" i="1"/>
  <c r="O13" i="1"/>
  <c r="N25" i="1"/>
  <c r="O25" i="1" s="1"/>
  <c r="N37" i="1"/>
  <c r="O37" i="1" s="1"/>
  <c r="N29" i="1"/>
  <c r="O29" i="1" s="1"/>
  <c r="N44" i="1"/>
  <c r="O44" i="1" s="1"/>
  <c r="N45" i="1"/>
  <c r="O45" i="1" s="1"/>
  <c r="N5" i="1"/>
  <c r="O5" i="1" s="1"/>
  <c r="N12" i="1"/>
  <c r="O12" i="1" s="1"/>
  <c r="N38" i="1"/>
  <c r="O38" i="1" s="1"/>
  <c r="N2" i="1"/>
  <c r="O2" i="1" s="1"/>
  <c r="N43" i="1"/>
  <c r="O43" i="1" s="1"/>
  <c r="N30" i="1"/>
  <c r="O30" i="1" s="1"/>
  <c r="N6" i="1"/>
  <c r="O6" i="1" s="1"/>
  <c r="N23" i="1"/>
  <c r="O23" i="1" s="1"/>
  <c r="N31" i="1"/>
  <c r="O31" i="1" s="1"/>
  <c r="N26" i="1"/>
  <c r="O26" i="1" s="1"/>
  <c r="N34" i="1"/>
  <c r="O34" i="1" s="1"/>
  <c r="N27" i="1"/>
  <c r="O27" i="1" s="1"/>
  <c r="N35" i="1"/>
  <c r="O35" i="1" s="1"/>
  <c r="N33" i="1"/>
  <c r="O33" i="1" s="1"/>
  <c r="N28" i="1"/>
  <c r="O28" i="1" s="1"/>
  <c r="N19" i="1"/>
  <c r="O19" i="1" s="1"/>
  <c r="O257" i="1" l="1"/>
  <c r="N257" i="1"/>
</calcChain>
</file>

<file path=xl/sharedStrings.xml><?xml version="1.0" encoding="utf-8"?>
<sst xmlns="http://schemas.openxmlformats.org/spreadsheetml/2006/main" count="809" uniqueCount="62">
  <si>
    <t>Wilkinson Lake</t>
  </si>
  <si>
    <t>Rose</t>
  </si>
  <si>
    <t>Miller</t>
  </si>
  <si>
    <t>Hayward</t>
  </si>
  <si>
    <t>Distance From Proposed</t>
  </si>
  <si>
    <t>Current Value</t>
  </si>
  <si>
    <t>Total</t>
  </si>
  <si>
    <t>oak opening</t>
  </si>
  <si>
    <t>n/a</t>
  </si>
  <si>
    <t>Percent Value Loss</t>
  </si>
  <si>
    <t>Property Value Decrease</t>
  </si>
  <si>
    <t xml:space="preserve"> Street Name</t>
  </si>
  <si>
    <t>Property Number</t>
  </si>
  <si>
    <t>ID</t>
  </si>
  <si>
    <t>New Property Value</t>
  </si>
  <si>
    <t>Current Assessed Value</t>
  </si>
  <si>
    <t>New Assed Value</t>
  </si>
  <si>
    <t>Current taxable Value</t>
  </si>
  <si>
    <t>New Taxable Value</t>
  </si>
  <si>
    <t>yes</t>
  </si>
  <si>
    <t>No</t>
  </si>
  <si>
    <t>Lakefront?</t>
  </si>
  <si>
    <t>2020 Tax Revenue</t>
  </si>
  <si>
    <t>Nadell</t>
  </si>
  <si>
    <t>no</t>
  </si>
  <si>
    <t>Cloverdale Lake</t>
  </si>
  <si>
    <t>Guernsey Lake</t>
  </si>
  <si>
    <t>Yes</t>
  </si>
  <si>
    <t>Stevens Rd</t>
  </si>
  <si>
    <t>stevens Rd</t>
  </si>
  <si>
    <t>Pine Lake</t>
  </si>
  <si>
    <t>Moor</t>
  </si>
  <si>
    <t>Hwy 43</t>
  </si>
  <si>
    <t>Woods Trail Dr</t>
  </si>
  <si>
    <t>Osprey</t>
  </si>
  <si>
    <t>Summit Dr</t>
  </si>
  <si>
    <t>Chain O Lakes</t>
  </si>
  <si>
    <t>Titus Trail</t>
  </si>
  <si>
    <t>Cloverdale Road</t>
  </si>
  <si>
    <t>S. Tulip Lane</t>
  </si>
  <si>
    <t>Schoolhouse Dr</t>
  </si>
  <si>
    <t>Township annual  tax revenue loss (est. 15%)</t>
  </si>
  <si>
    <t xml:space="preserve">Overall initial property value decrease </t>
  </si>
  <si>
    <t>Cumulative tax  revenue loss -- 30 years x $54,753 =</t>
  </si>
  <si>
    <t>Source:  Upjohn Institute Study</t>
  </si>
  <si>
    <t>Type</t>
  </si>
  <si>
    <t>Residential</t>
  </si>
  <si>
    <t>Road</t>
  </si>
  <si>
    <t>Chain O Lake</t>
  </si>
  <si>
    <t>Parcels</t>
  </si>
  <si>
    <t>Guernesey Lake</t>
  </si>
  <si>
    <t>Oak Opening</t>
  </si>
  <si>
    <t>S Tulip Lane</t>
  </si>
  <si>
    <t>Stevens</t>
  </si>
  <si>
    <t>Summit</t>
  </si>
  <si>
    <t>Total Current Value</t>
  </si>
  <si>
    <t>Property Loss</t>
  </si>
  <si>
    <t xml:space="preserve"> </t>
  </si>
  <si>
    <t>Oak opening</t>
  </si>
  <si>
    <t>Average (253 properties)</t>
  </si>
  <si>
    <t xml:space="preserve">Total Property Value decrease       </t>
  </si>
  <si>
    <t xml:space="preserve">Property Value decrease %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</si>
</sst>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  <numFmt numFmtId="167" formatCode="0.0"/>
    <numFmt numFmtId="169" formatCode="_(&quot;$&quot;* #,##0_);_(&quot;$&quot;* \(#,##0\);_(&quot;$&quot;* &quot;-&quot;??_);_(@_)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64" fontId="0" fillId="0" borderId="0" xfId="0" applyNumberFormat="1"/>
    <xf numFmtId="9" fontId="0" fillId="0" borderId="0" xfId="0" applyNumberFormat="1"/>
    <xf numFmtId="0" fontId="1" fillId="0" borderId="0" xfId="0" applyFont="1" applyFill="1"/>
    <xf numFmtId="3" fontId="0" fillId="0" borderId="0" xfId="0" applyNumberFormat="1" applyFill="1"/>
    <xf numFmtId="164" fontId="1" fillId="0" borderId="0" xfId="0" applyNumberFormat="1" applyFont="1" applyFill="1"/>
    <xf numFmtId="0" fontId="0" fillId="0" borderId="0" xfId="0" applyFill="1"/>
    <xf numFmtId="165" fontId="0" fillId="0" borderId="0" xfId="0" applyNumberFormat="1" applyFill="1"/>
    <xf numFmtId="0" fontId="0" fillId="0" borderId="0" xfId="0" applyNumberFormat="1"/>
    <xf numFmtId="164" fontId="0" fillId="0" borderId="0" xfId="0" applyNumberFormat="1" applyFill="1"/>
    <xf numFmtId="165" fontId="3" fillId="0" borderId="0" xfId="0" applyNumberFormat="1" applyFont="1"/>
    <xf numFmtId="0" fontId="3" fillId="0" borderId="0" xfId="0" applyFont="1"/>
    <xf numFmtId="0" fontId="0" fillId="0" borderId="0" xfId="0" applyFont="1" applyFill="1"/>
    <xf numFmtId="165" fontId="0" fillId="0" borderId="0" xfId="0" applyNumberFormat="1" applyFont="1" applyFill="1"/>
    <xf numFmtId="9" fontId="1" fillId="0" borderId="0" xfId="0" applyNumberFormat="1" applyFont="1" applyFill="1"/>
    <xf numFmtId="0" fontId="6" fillId="0" borderId="0" xfId="0" applyFont="1" applyAlignment="1">
      <alignment horizontal="right"/>
    </xf>
    <xf numFmtId="164" fontId="0" fillId="0" borderId="0" xfId="0" applyNumberFormat="1" applyFont="1" applyFill="1"/>
    <xf numFmtId="167" fontId="0" fillId="0" borderId="0" xfId="0" applyNumberFormat="1"/>
    <xf numFmtId="2" fontId="1" fillId="0" borderId="0" xfId="0" applyNumberFormat="1" applyFont="1" applyFill="1"/>
    <xf numFmtId="42" fontId="1" fillId="0" borderId="0" xfId="2" applyFont="1" applyFill="1"/>
    <xf numFmtId="165" fontId="5" fillId="0" borderId="0" xfId="0" applyNumberFormat="1" applyFont="1" applyFill="1"/>
    <xf numFmtId="165" fontId="1" fillId="0" borderId="0" xfId="0" applyNumberFormat="1" applyFont="1" applyFill="1"/>
    <xf numFmtId="0" fontId="0" fillId="0" borderId="1" xfId="0" applyBorder="1"/>
    <xf numFmtId="0" fontId="0" fillId="0" borderId="2" xfId="0" applyBorder="1"/>
    <xf numFmtId="3" fontId="0" fillId="0" borderId="2" xfId="0" applyNumberFormat="1" applyFill="1" applyBorder="1"/>
    <xf numFmtId="0" fontId="0" fillId="0" borderId="2" xfId="0" applyFill="1" applyBorder="1"/>
    <xf numFmtId="0" fontId="0" fillId="0" borderId="4" xfId="0" applyBorder="1"/>
    <xf numFmtId="0" fontId="1" fillId="0" borderId="0" xfId="0" applyFont="1" applyBorder="1"/>
    <xf numFmtId="0" fontId="7" fillId="0" borderId="0" xfId="0" applyFont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0" fillId="0" borderId="6" xfId="0" applyBorder="1"/>
    <xf numFmtId="0" fontId="0" fillId="0" borderId="7" xfId="0" applyBorder="1"/>
    <xf numFmtId="3" fontId="0" fillId="0" borderId="7" xfId="0" applyNumberFormat="1" applyFill="1" applyBorder="1"/>
    <xf numFmtId="0" fontId="0" fillId="0" borderId="7" xfId="0" applyFill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3" fontId="0" fillId="0" borderId="0" xfId="0" applyNumberFormat="1" applyFill="1" applyBorder="1"/>
    <xf numFmtId="0" fontId="0" fillId="0" borderId="0" xfId="0" applyFill="1" applyBorder="1"/>
    <xf numFmtId="165" fontId="8" fillId="0" borderId="0" xfId="0" applyNumberFormat="1" applyFont="1" applyFill="1" applyBorder="1" applyAlignment="1">
      <alignment horizontal="right"/>
    </xf>
    <xf numFmtId="42" fontId="1" fillId="0" borderId="0" xfId="2" applyFont="1" applyFill="1" applyBorder="1"/>
    <xf numFmtId="2" fontId="1" fillId="0" borderId="0" xfId="0" applyNumberFormat="1" applyFont="1" applyFill="1" applyBorder="1"/>
    <xf numFmtId="9" fontId="1" fillId="0" borderId="0" xfId="0" applyNumberFormat="1" applyFont="1" applyFill="1" applyBorder="1"/>
    <xf numFmtId="0" fontId="9" fillId="0" borderId="0" xfId="0" applyFont="1" applyBorder="1" applyAlignment="1"/>
    <xf numFmtId="0" fontId="3" fillId="0" borderId="3" xfId="0" applyFont="1" applyBorder="1"/>
    <xf numFmtId="0" fontId="6" fillId="0" borderId="5" xfId="0" applyFont="1" applyBorder="1" applyAlignment="1">
      <alignment horizontal="right"/>
    </xf>
    <xf numFmtId="165" fontId="8" fillId="0" borderId="5" xfId="0" applyNumberFormat="1" applyFont="1" applyBorder="1" applyAlignment="1">
      <alignment horizontal="left"/>
    </xf>
    <xf numFmtId="166" fontId="8" fillId="0" borderId="5" xfId="1" applyNumberFormat="1" applyFont="1" applyFill="1" applyBorder="1" applyAlignment="1">
      <alignment horizontal="left"/>
    </xf>
    <xf numFmtId="0" fontId="3" fillId="0" borderId="8" xfId="0" applyFont="1" applyBorder="1"/>
    <xf numFmtId="0" fontId="0" fillId="0" borderId="0" xfId="0" applyFont="1"/>
    <xf numFmtId="165" fontId="0" fillId="0" borderId="0" xfId="3" applyNumberFormat="1" applyFont="1"/>
    <xf numFmtId="42" fontId="0" fillId="0" borderId="0" xfId="2" applyFont="1" applyFill="1"/>
    <xf numFmtId="42" fontId="0" fillId="0" borderId="2" xfId="2" applyFont="1" applyFill="1" applyBorder="1"/>
    <xf numFmtId="0" fontId="7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2" fontId="0" fillId="0" borderId="7" xfId="2" applyFont="1" applyFill="1" applyBorder="1"/>
    <xf numFmtId="42" fontId="0" fillId="0" borderId="0" xfId="2" applyFont="1" applyFill="1" applyBorder="1"/>
    <xf numFmtId="166" fontId="1" fillId="0" borderId="0" xfId="0" applyNumberFormat="1" applyFont="1" applyFill="1"/>
    <xf numFmtId="169" fontId="1" fillId="0" borderId="0" xfId="3" applyNumberFormat="1" applyFont="1"/>
  </cellXfs>
  <cellStyles count="4">
    <cellStyle name="Currency" xfId="3" builtinId="4"/>
    <cellStyle name="Currency [0]" xfId="2" builtinId="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'Year 1'!$R$269</c:f>
              <c:strCache>
                <c:ptCount val="1"/>
                <c:pt idx="0">
                  <c:v>Parcels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23F-7C4D-A9DE-6403A7A81F59}"/>
              </c:ext>
            </c:extLst>
          </c:dPt>
          <c:dPt>
            <c:idx val="1"/>
            <c:bubble3D val="0"/>
            <c:spPr>
              <a:solidFill>
                <a:schemeClr val="accent2"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23F-7C4D-A9DE-6403A7A81F59}"/>
              </c:ext>
            </c:extLst>
          </c:dPt>
          <c:dPt>
            <c:idx val="2"/>
            <c:bubble3D val="0"/>
            <c:spPr>
              <a:solidFill>
                <a:schemeClr val="accent3"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23F-7C4D-A9DE-6403A7A81F59}"/>
              </c:ext>
            </c:extLst>
          </c:dPt>
          <c:dPt>
            <c:idx val="3"/>
            <c:bubble3D val="0"/>
            <c:spPr>
              <a:solidFill>
                <a:schemeClr val="accent4"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23F-7C4D-A9DE-6403A7A81F59}"/>
              </c:ext>
            </c:extLst>
          </c:dPt>
          <c:dPt>
            <c:idx val="4"/>
            <c:bubble3D val="0"/>
            <c:spPr>
              <a:solidFill>
                <a:schemeClr val="accent5"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23F-7C4D-A9DE-6403A7A81F59}"/>
              </c:ext>
            </c:extLst>
          </c:dPt>
          <c:dPt>
            <c:idx val="5"/>
            <c:bubble3D val="0"/>
            <c:spPr>
              <a:solidFill>
                <a:schemeClr val="accent6"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23F-7C4D-A9DE-6403A7A81F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023F-7C4D-A9DE-6403A7A81F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23F-7C4D-A9DE-6403A7A81F5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23F-7C4D-A9DE-6403A7A81F5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23F-7C4D-A9DE-6403A7A81F5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023F-7C4D-A9DE-6403A7A81F5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23F-7C4D-A9DE-6403A7A81F5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023F-7C4D-A9DE-6403A7A81F5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23F-7C4D-A9DE-6403A7A81F5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023F-7C4D-A9DE-6403A7A81F5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23F-7C4D-A9DE-6403A7A81F5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023F-7C4D-A9DE-6403A7A81F5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23F-7C4D-A9DE-6403A7A81F5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023F-7C4D-A9DE-6403A7A81F5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23F-7C4D-A9DE-6403A7A81F59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8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8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8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lumMod val="8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8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lumMod val="8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'Year 1'!$M$270:$M$289</c:f>
              <c:strCache>
                <c:ptCount val="20"/>
                <c:pt idx="0">
                  <c:v>Chain O Lake</c:v>
                </c:pt>
                <c:pt idx="1">
                  <c:v>Woods Trail Dr</c:v>
                </c:pt>
                <c:pt idx="2">
                  <c:v>Oak Opening</c:v>
                </c:pt>
                <c:pt idx="3">
                  <c:v>Wilkinson Lake</c:v>
                </c:pt>
                <c:pt idx="4">
                  <c:v>Nadell</c:v>
                </c:pt>
                <c:pt idx="5">
                  <c:v>Hwy 43</c:v>
                </c:pt>
                <c:pt idx="6">
                  <c:v>Guernesey Lake</c:v>
                </c:pt>
                <c:pt idx="7">
                  <c:v>Stevens</c:v>
                </c:pt>
                <c:pt idx="8">
                  <c:v>Rose</c:v>
                </c:pt>
                <c:pt idx="9">
                  <c:v>Miller</c:v>
                </c:pt>
                <c:pt idx="10">
                  <c:v>Summit</c:v>
                </c:pt>
                <c:pt idx="11">
                  <c:v>Osprey</c:v>
                </c:pt>
                <c:pt idx="12">
                  <c:v>Cloverdale Road</c:v>
                </c:pt>
                <c:pt idx="13">
                  <c:v>Hayward</c:v>
                </c:pt>
                <c:pt idx="14">
                  <c:v>Cloverdale Lake</c:v>
                </c:pt>
                <c:pt idx="15">
                  <c:v>S Tulip Lane</c:v>
                </c:pt>
                <c:pt idx="16">
                  <c:v>Titus Trail</c:v>
                </c:pt>
                <c:pt idx="17">
                  <c:v>Pine Lake</c:v>
                </c:pt>
                <c:pt idx="18">
                  <c:v>Moor</c:v>
                </c:pt>
                <c:pt idx="19">
                  <c:v>Schoolhouse Dr</c:v>
                </c:pt>
              </c:strCache>
            </c:strRef>
          </c:cat>
          <c:val>
            <c:numRef>
              <c:f>'Year 1'!$R$270:$R$289</c:f>
              <c:numCache>
                <c:formatCode>General</c:formatCode>
                <c:ptCount val="20"/>
                <c:pt idx="0">
                  <c:v>56</c:v>
                </c:pt>
                <c:pt idx="1">
                  <c:v>39</c:v>
                </c:pt>
                <c:pt idx="2">
                  <c:v>26</c:v>
                </c:pt>
                <c:pt idx="3">
                  <c:v>18</c:v>
                </c:pt>
                <c:pt idx="4">
                  <c:v>19</c:v>
                </c:pt>
                <c:pt idx="5">
                  <c:v>15</c:v>
                </c:pt>
                <c:pt idx="6">
                  <c:v>13</c:v>
                </c:pt>
                <c:pt idx="7">
                  <c:v>11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3F-7C4D-A9DE-6403A7A81F5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1369620</xdr:colOff>
      <xdr:row>267</xdr:row>
      <xdr:rowOff>10026</xdr:rowOff>
    </xdr:from>
    <xdr:to>
      <xdr:col>10</xdr:col>
      <xdr:colOff>258717</xdr:colOff>
      <xdr:row>290</xdr:row>
      <xdr:rowOff>163972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E07B5AB-464C-8B43-9A33-FCE13662B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752" y="54352658"/>
          <a:ext cx="7789123" cy="4766051"/>
        </a:xfrm>
        <a:prstGeom prst="rect">
          <a:avLst/>
        </a:prstGeom>
      </xdr:spPr>
    </xdr:pic>
    <xdr:clientData/>
  </xdr:twoCellAnchor>
  <xdr:twoCellAnchor>
    <xdr:from>
      <xdr:col>2</xdr:col>
      <xdr:colOff>514682</xdr:colOff>
      <xdr:row>296</xdr:row>
      <xdr:rowOff>139032</xdr:rowOff>
    </xdr:from>
    <xdr:to>
      <xdr:col>9</xdr:col>
      <xdr:colOff>1684419</xdr:colOff>
      <xdr:row>319</xdr:row>
      <xdr:rowOff>26737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C618498E-F8B4-394F-AD89-B8E7A372D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2"/>
  <sheetViews>
    <sheetView tabSelected="1" zoomScale="95" zoomScaleNormal="95" workbookViewId="0">
      <pane ySplit="1" topLeftCell="A92" activePane="bottomLeft" state="frozen"/>
      <selection pane="bottomLeft" activeCell="C295" sqref="C295"/>
    </sheetView>
  </sheetViews>
  <sheetFormatPr defaultColWidth="11" defaultRowHeight="15.75" x14ac:dyDescent="0.25"/>
  <cols>
    <col min="1" max="1" width="5.625" bestFit="1" customWidth="1"/>
    <col min="2" max="2" width="18" bestFit="1" customWidth="1"/>
    <col min="3" max="3" width="14.625" bestFit="1" customWidth="1"/>
    <col min="4" max="4" width="12.5" bestFit="1" customWidth="1"/>
    <col min="5" max="5" width="12.5" customWidth="1"/>
    <col min="6" max="6" width="16.375" style="53" bestFit="1" customWidth="1"/>
    <col min="7" max="7" width="16.5" style="7" hidden="1" customWidth="1"/>
    <col min="8" max="8" width="19.125" style="7" hidden="1" customWidth="1"/>
    <col min="9" max="9" width="19" style="7" bestFit="1" customWidth="1"/>
    <col min="10" max="10" width="24" bestFit="1" customWidth="1"/>
    <col min="11" max="11" width="19.125" bestFit="1" customWidth="1"/>
    <col min="12" max="12" width="24.375" style="12" bestFit="1" customWidth="1"/>
    <col min="13" max="13" width="20.375" style="13" bestFit="1" customWidth="1"/>
    <col min="14" max="15" width="15.625" hidden="1" customWidth="1"/>
    <col min="16" max="16" width="17.375" bestFit="1" customWidth="1"/>
    <col min="17" max="17" width="12.875" bestFit="1" customWidth="1"/>
  </cols>
  <sheetData>
    <row r="1" spans="1:15" s="1" customFormat="1" x14ac:dyDescent="0.25">
      <c r="A1" s="1" t="s">
        <v>13</v>
      </c>
      <c r="B1" s="1" t="s">
        <v>12</v>
      </c>
      <c r="C1" s="1" t="s">
        <v>11</v>
      </c>
      <c r="D1" s="1" t="s">
        <v>21</v>
      </c>
      <c r="E1" s="1" t="s">
        <v>45</v>
      </c>
      <c r="F1" s="20" t="s">
        <v>5</v>
      </c>
      <c r="G1" s="4" t="s">
        <v>15</v>
      </c>
      <c r="H1" s="4" t="s">
        <v>17</v>
      </c>
      <c r="I1" s="4" t="s">
        <v>22</v>
      </c>
      <c r="J1" s="1" t="s">
        <v>4</v>
      </c>
      <c r="K1" s="1" t="s">
        <v>9</v>
      </c>
      <c r="L1" s="1" t="s">
        <v>10</v>
      </c>
      <c r="M1" s="4" t="s">
        <v>14</v>
      </c>
      <c r="N1" s="1" t="s">
        <v>16</v>
      </c>
      <c r="O1" s="1" t="s">
        <v>18</v>
      </c>
    </row>
    <row r="2" spans="1:15" x14ac:dyDescent="0.25">
      <c r="A2">
        <v>1</v>
      </c>
      <c r="B2">
        <v>8345</v>
      </c>
      <c r="C2" t="s">
        <v>0</v>
      </c>
      <c r="D2" t="s">
        <v>19</v>
      </c>
      <c r="E2" t="s">
        <v>46</v>
      </c>
      <c r="F2" s="53">
        <v>239000</v>
      </c>
      <c r="G2" s="5">
        <f>F2/2</f>
        <v>119500</v>
      </c>
      <c r="H2" s="8">
        <f>G2*0.95</f>
        <v>113525</v>
      </c>
      <c r="I2" s="8">
        <f>F2*0.01417992</f>
        <v>3389.0008800000001</v>
      </c>
      <c r="J2">
        <v>0.1</v>
      </c>
      <c r="K2" s="3">
        <v>0.28000000000000003</v>
      </c>
      <c r="L2" s="11">
        <f t="shared" ref="L2:L58" si="0">(F2*K2)</f>
        <v>66920</v>
      </c>
      <c r="M2" s="14">
        <f t="shared" ref="M2:M58" si="1">F2-L2</f>
        <v>172080</v>
      </c>
      <c r="N2" s="2">
        <f>M2/2</f>
        <v>86040</v>
      </c>
      <c r="O2" s="2">
        <f>N2</f>
        <v>86040</v>
      </c>
    </row>
    <row r="3" spans="1:15" x14ac:dyDescent="0.25">
      <c r="A3">
        <v>1</v>
      </c>
      <c r="B3">
        <v>8337</v>
      </c>
      <c r="C3" t="s">
        <v>0</v>
      </c>
      <c r="D3" t="s">
        <v>19</v>
      </c>
      <c r="E3" t="s">
        <v>46</v>
      </c>
      <c r="F3" s="53">
        <v>113000</v>
      </c>
      <c r="G3" s="5">
        <f t="shared" ref="G3:G46" si="2">F3/2</f>
        <v>56500</v>
      </c>
      <c r="H3" s="8">
        <f t="shared" ref="H3:H46" si="3">G3*0.95</f>
        <v>53675</v>
      </c>
      <c r="I3" s="8">
        <v>1577</v>
      </c>
      <c r="J3">
        <v>0.1</v>
      </c>
      <c r="K3" s="3">
        <v>0.28000000000000003</v>
      </c>
      <c r="L3" s="11">
        <f t="shared" si="0"/>
        <v>31640.000000000004</v>
      </c>
      <c r="M3" s="14">
        <f t="shared" si="1"/>
        <v>81360</v>
      </c>
      <c r="N3" s="2">
        <f t="shared" ref="N3:N43" si="4">M3/2</f>
        <v>40680</v>
      </c>
      <c r="O3" s="2">
        <f t="shared" ref="O3:O46" si="5">N3</f>
        <v>40680</v>
      </c>
    </row>
    <row r="4" spans="1:15" x14ac:dyDescent="0.25">
      <c r="A4">
        <v>1</v>
      </c>
      <c r="B4">
        <v>8329</v>
      </c>
      <c r="C4" t="s">
        <v>0</v>
      </c>
      <c r="D4" t="s">
        <v>19</v>
      </c>
      <c r="E4" t="s">
        <v>46</v>
      </c>
      <c r="F4" s="53">
        <v>161000</v>
      </c>
      <c r="G4" s="5">
        <f t="shared" si="2"/>
        <v>80500</v>
      </c>
      <c r="H4" s="8">
        <f t="shared" si="3"/>
        <v>76475</v>
      </c>
      <c r="I4" s="8">
        <v>1931</v>
      </c>
      <c r="J4">
        <v>0.1</v>
      </c>
      <c r="K4" s="3">
        <v>0.28000000000000003</v>
      </c>
      <c r="L4" s="11">
        <f t="shared" si="0"/>
        <v>45080.000000000007</v>
      </c>
      <c r="M4" s="14">
        <f t="shared" si="1"/>
        <v>115920</v>
      </c>
      <c r="N4" s="2">
        <f t="shared" si="4"/>
        <v>57960</v>
      </c>
      <c r="O4" s="2">
        <f t="shared" si="5"/>
        <v>57960</v>
      </c>
    </row>
    <row r="5" spans="1:15" x14ac:dyDescent="0.25">
      <c r="A5">
        <v>1</v>
      </c>
      <c r="B5">
        <v>8321</v>
      </c>
      <c r="C5" t="s">
        <v>0</v>
      </c>
      <c r="D5" t="s">
        <v>19</v>
      </c>
      <c r="E5" t="s">
        <v>46</v>
      </c>
      <c r="F5" s="53">
        <v>187000</v>
      </c>
      <c r="G5" s="5">
        <f t="shared" si="2"/>
        <v>93500</v>
      </c>
      <c r="H5" s="8">
        <f t="shared" si="3"/>
        <v>88825</v>
      </c>
      <c r="I5" s="8">
        <v>1603</v>
      </c>
      <c r="J5">
        <v>0.1</v>
      </c>
      <c r="K5" s="3">
        <v>0.28000000000000003</v>
      </c>
      <c r="L5" s="11">
        <f t="shared" si="0"/>
        <v>52360.000000000007</v>
      </c>
      <c r="M5" s="14">
        <f t="shared" si="1"/>
        <v>134640</v>
      </c>
      <c r="N5" s="2">
        <f t="shared" si="4"/>
        <v>67320</v>
      </c>
      <c r="O5" s="2">
        <f t="shared" si="5"/>
        <v>67320</v>
      </c>
    </row>
    <row r="6" spans="1:15" x14ac:dyDescent="0.25">
      <c r="A6">
        <v>1</v>
      </c>
      <c r="B6">
        <v>8313</v>
      </c>
      <c r="C6" t="s">
        <v>0</v>
      </c>
      <c r="D6" t="s">
        <v>19</v>
      </c>
      <c r="E6" t="s">
        <v>46</v>
      </c>
      <c r="F6" s="53">
        <v>112000</v>
      </c>
      <c r="G6" s="5">
        <f t="shared" si="2"/>
        <v>56000</v>
      </c>
      <c r="H6" s="8">
        <f t="shared" si="3"/>
        <v>53200</v>
      </c>
      <c r="I6" s="8">
        <v>1761</v>
      </c>
      <c r="J6">
        <v>0.1</v>
      </c>
      <c r="K6" s="3">
        <v>0.28000000000000003</v>
      </c>
      <c r="L6" s="11">
        <f t="shared" si="0"/>
        <v>31360.000000000004</v>
      </c>
      <c r="M6" s="14">
        <f t="shared" si="1"/>
        <v>80640</v>
      </c>
      <c r="N6" s="2">
        <f t="shared" si="4"/>
        <v>40320</v>
      </c>
      <c r="O6" s="2">
        <f t="shared" si="5"/>
        <v>40320</v>
      </c>
    </row>
    <row r="7" spans="1:15" x14ac:dyDescent="0.25">
      <c r="A7">
        <v>1</v>
      </c>
      <c r="B7">
        <v>8305</v>
      </c>
      <c r="C7" t="s">
        <v>0</v>
      </c>
      <c r="D7" t="s">
        <v>19</v>
      </c>
      <c r="E7" t="s">
        <v>46</v>
      </c>
      <c r="F7" s="53">
        <v>128000</v>
      </c>
      <c r="G7" s="5">
        <f t="shared" si="2"/>
        <v>64000</v>
      </c>
      <c r="H7" s="8">
        <f t="shared" si="3"/>
        <v>60800</v>
      </c>
      <c r="I7" s="8">
        <v>1288</v>
      </c>
      <c r="J7">
        <v>0.1</v>
      </c>
      <c r="K7" s="3">
        <v>0.28000000000000003</v>
      </c>
      <c r="L7" s="11">
        <f t="shared" si="0"/>
        <v>35840</v>
      </c>
      <c r="M7" s="14">
        <f t="shared" si="1"/>
        <v>92160</v>
      </c>
      <c r="N7" s="2">
        <f t="shared" si="4"/>
        <v>46080</v>
      </c>
      <c r="O7" s="2">
        <f t="shared" si="5"/>
        <v>46080</v>
      </c>
    </row>
    <row r="8" spans="1:15" x14ac:dyDescent="0.25">
      <c r="A8">
        <v>1</v>
      </c>
      <c r="B8">
        <v>8297</v>
      </c>
      <c r="C8" t="s">
        <v>0</v>
      </c>
      <c r="D8" t="s">
        <v>19</v>
      </c>
      <c r="E8" t="s">
        <v>46</v>
      </c>
      <c r="F8" s="53">
        <v>133537</v>
      </c>
      <c r="G8" s="5">
        <f t="shared" si="2"/>
        <v>66768.5</v>
      </c>
      <c r="H8" s="8">
        <f t="shared" si="3"/>
        <v>63430.074999999997</v>
      </c>
      <c r="I8" s="8">
        <v>1311</v>
      </c>
      <c r="J8">
        <v>0.1</v>
      </c>
      <c r="K8" s="3">
        <v>0.28000000000000003</v>
      </c>
      <c r="L8" s="11">
        <f t="shared" si="0"/>
        <v>37390.36</v>
      </c>
      <c r="M8" s="14">
        <f t="shared" si="1"/>
        <v>96146.64</v>
      </c>
      <c r="N8" s="2">
        <f t="shared" si="4"/>
        <v>48073.32</v>
      </c>
      <c r="O8" s="2">
        <f t="shared" si="5"/>
        <v>48073.32</v>
      </c>
    </row>
    <row r="9" spans="1:15" x14ac:dyDescent="0.25">
      <c r="A9">
        <v>1</v>
      </c>
      <c r="B9">
        <v>8281</v>
      </c>
      <c r="C9" t="s">
        <v>0</v>
      </c>
      <c r="D9" t="s">
        <v>19</v>
      </c>
      <c r="E9" t="s">
        <v>46</v>
      </c>
      <c r="F9" s="53">
        <v>164171</v>
      </c>
      <c r="G9" s="5">
        <f t="shared" si="2"/>
        <v>82085.5</v>
      </c>
      <c r="H9" s="8">
        <f t="shared" si="3"/>
        <v>77981.224999999991</v>
      </c>
      <c r="I9" s="8">
        <v>2585</v>
      </c>
      <c r="J9">
        <v>0.1</v>
      </c>
      <c r="K9" s="3">
        <v>0.28000000000000003</v>
      </c>
      <c r="L9" s="11">
        <f t="shared" si="0"/>
        <v>45967.880000000005</v>
      </c>
      <c r="M9" s="14">
        <f t="shared" si="1"/>
        <v>118203.12</v>
      </c>
      <c r="N9" s="2">
        <f t="shared" si="4"/>
        <v>59101.56</v>
      </c>
      <c r="O9" s="2">
        <f t="shared" si="5"/>
        <v>59101.56</v>
      </c>
    </row>
    <row r="10" spans="1:15" x14ac:dyDescent="0.25">
      <c r="A10">
        <v>1</v>
      </c>
      <c r="B10">
        <v>8215</v>
      </c>
      <c r="C10" t="s">
        <v>0</v>
      </c>
      <c r="D10" t="s">
        <v>19</v>
      </c>
      <c r="E10" t="s">
        <v>46</v>
      </c>
      <c r="F10" s="53">
        <v>286441</v>
      </c>
      <c r="G10" s="5">
        <f t="shared" si="2"/>
        <v>143220.5</v>
      </c>
      <c r="H10" s="8">
        <f t="shared" si="3"/>
        <v>136059.47500000001</v>
      </c>
      <c r="I10" s="8">
        <v>2557</v>
      </c>
      <c r="J10">
        <v>0.1</v>
      </c>
      <c r="K10" s="3">
        <v>0.28000000000000003</v>
      </c>
      <c r="L10" s="11">
        <f t="shared" si="0"/>
        <v>80203.48000000001</v>
      </c>
      <c r="M10" s="14">
        <f t="shared" si="1"/>
        <v>206237.52</v>
      </c>
      <c r="N10" s="2">
        <f t="shared" si="4"/>
        <v>103118.76</v>
      </c>
      <c r="O10" s="2">
        <f t="shared" si="5"/>
        <v>103118.76</v>
      </c>
    </row>
    <row r="11" spans="1:15" x14ac:dyDescent="0.25">
      <c r="A11">
        <v>1</v>
      </c>
      <c r="B11">
        <v>6375</v>
      </c>
      <c r="C11" t="s">
        <v>1</v>
      </c>
      <c r="D11" t="s">
        <v>19</v>
      </c>
      <c r="E11" t="s">
        <v>46</v>
      </c>
      <c r="F11" s="53">
        <v>35000</v>
      </c>
      <c r="G11" s="5">
        <f t="shared" si="2"/>
        <v>17500</v>
      </c>
      <c r="H11" s="8">
        <f t="shared" si="3"/>
        <v>16625</v>
      </c>
      <c r="I11" s="8">
        <f t="shared" ref="I11:I15" si="6">F11*0.01417992</f>
        <v>496.29720000000003</v>
      </c>
      <c r="J11">
        <v>0.1</v>
      </c>
      <c r="K11" s="3">
        <v>0.28000000000000003</v>
      </c>
      <c r="L11" s="11">
        <f t="shared" si="0"/>
        <v>9800.0000000000018</v>
      </c>
      <c r="M11" s="14">
        <f t="shared" si="1"/>
        <v>25200</v>
      </c>
      <c r="N11" s="2">
        <f t="shared" si="4"/>
        <v>12600</v>
      </c>
      <c r="O11" s="2">
        <f t="shared" si="5"/>
        <v>12600</v>
      </c>
    </row>
    <row r="12" spans="1:15" x14ac:dyDescent="0.25">
      <c r="A12">
        <v>1</v>
      </c>
      <c r="B12">
        <v>6375</v>
      </c>
      <c r="C12" t="s">
        <v>1</v>
      </c>
      <c r="D12" t="s">
        <v>19</v>
      </c>
      <c r="E12" t="s">
        <v>46</v>
      </c>
      <c r="F12" s="53">
        <v>150000</v>
      </c>
      <c r="G12" s="5">
        <f t="shared" si="2"/>
        <v>75000</v>
      </c>
      <c r="H12" s="8">
        <f t="shared" si="3"/>
        <v>71250</v>
      </c>
      <c r="I12" s="8">
        <f t="shared" si="6"/>
        <v>2126.9879999999998</v>
      </c>
      <c r="J12">
        <v>0.1</v>
      </c>
      <c r="K12" s="3">
        <v>0.28000000000000003</v>
      </c>
      <c r="L12" s="11">
        <f t="shared" si="0"/>
        <v>42000.000000000007</v>
      </c>
      <c r="M12" s="14">
        <f t="shared" si="1"/>
        <v>108000</v>
      </c>
      <c r="N12" s="2">
        <f t="shared" si="4"/>
        <v>54000</v>
      </c>
      <c r="O12" s="2">
        <f t="shared" si="5"/>
        <v>54000</v>
      </c>
    </row>
    <row r="13" spans="1:15" x14ac:dyDescent="0.25">
      <c r="A13">
        <v>12</v>
      </c>
      <c r="B13">
        <v>6324</v>
      </c>
      <c r="C13" t="s">
        <v>1</v>
      </c>
      <c r="D13" t="s">
        <v>20</v>
      </c>
      <c r="E13" t="s">
        <v>46</v>
      </c>
      <c r="F13" s="53">
        <v>210000</v>
      </c>
      <c r="G13" s="5">
        <f t="shared" si="2"/>
        <v>105000</v>
      </c>
      <c r="H13" s="8">
        <f t="shared" si="3"/>
        <v>99750</v>
      </c>
      <c r="I13" s="8">
        <f t="shared" si="6"/>
        <v>2977.7831999999999</v>
      </c>
      <c r="J13">
        <v>0.1</v>
      </c>
      <c r="K13" s="3">
        <v>0.28000000000000003</v>
      </c>
      <c r="L13" s="11">
        <f t="shared" si="0"/>
        <v>58800.000000000007</v>
      </c>
      <c r="M13" s="14">
        <f t="shared" si="1"/>
        <v>151200</v>
      </c>
      <c r="N13" s="14">
        <f>G13-M13</f>
        <v>-46200</v>
      </c>
      <c r="O13" s="14">
        <f t="shared" ref="O13" si="7">H13-N13</f>
        <v>145950</v>
      </c>
    </row>
    <row r="14" spans="1:15" x14ac:dyDescent="0.25">
      <c r="A14">
        <v>13</v>
      </c>
      <c r="B14">
        <v>6300</v>
      </c>
      <c r="C14" t="s">
        <v>1</v>
      </c>
      <c r="D14" t="s">
        <v>20</v>
      </c>
      <c r="E14" t="s">
        <v>46</v>
      </c>
      <c r="F14" s="53">
        <v>145000</v>
      </c>
      <c r="G14" s="5">
        <f t="shared" si="2"/>
        <v>72500</v>
      </c>
      <c r="H14" s="8">
        <f t="shared" si="3"/>
        <v>68875</v>
      </c>
      <c r="I14" s="8">
        <f t="shared" si="6"/>
        <v>2056.0884000000001</v>
      </c>
      <c r="J14">
        <v>0.1</v>
      </c>
      <c r="K14" s="3">
        <v>0.28000000000000003</v>
      </c>
      <c r="L14" s="11">
        <f t="shared" si="0"/>
        <v>40600.000000000007</v>
      </c>
      <c r="M14" s="14">
        <f t="shared" si="1"/>
        <v>104400</v>
      </c>
      <c r="N14" s="2">
        <f t="shared" ref="N14:N20" si="8">M14/2</f>
        <v>52200</v>
      </c>
      <c r="O14" s="2">
        <f t="shared" si="5"/>
        <v>52200</v>
      </c>
    </row>
    <row r="15" spans="1:15" x14ac:dyDescent="0.25">
      <c r="A15">
        <v>14</v>
      </c>
      <c r="B15" t="s">
        <v>8</v>
      </c>
      <c r="C15" t="s">
        <v>1</v>
      </c>
      <c r="D15" t="s">
        <v>20</v>
      </c>
      <c r="E15" t="s">
        <v>46</v>
      </c>
      <c r="F15" s="53">
        <v>110000</v>
      </c>
      <c r="G15" s="5">
        <f t="shared" si="2"/>
        <v>55000</v>
      </c>
      <c r="H15" s="8">
        <f t="shared" si="3"/>
        <v>52250</v>
      </c>
      <c r="I15" s="8">
        <f t="shared" si="6"/>
        <v>1559.7912000000001</v>
      </c>
      <c r="J15">
        <v>0.1</v>
      </c>
      <c r="K15" s="3">
        <v>0.28000000000000003</v>
      </c>
      <c r="L15" s="11">
        <f t="shared" si="0"/>
        <v>30800.000000000004</v>
      </c>
      <c r="M15" s="14">
        <f t="shared" si="1"/>
        <v>79200</v>
      </c>
      <c r="N15" s="2">
        <f t="shared" si="8"/>
        <v>39600</v>
      </c>
      <c r="O15" s="2">
        <f t="shared" si="5"/>
        <v>39600</v>
      </c>
    </row>
    <row r="16" spans="1:15" x14ac:dyDescent="0.25">
      <c r="A16">
        <v>15</v>
      </c>
      <c r="B16">
        <v>7900</v>
      </c>
      <c r="C16" t="s">
        <v>2</v>
      </c>
      <c r="D16" t="s">
        <v>20</v>
      </c>
      <c r="E16" t="s">
        <v>46</v>
      </c>
      <c r="F16" s="53">
        <v>151935</v>
      </c>
      <c r="G16" s="5">
        <f t="shared" si="2"/>
        <v>75967.5</v>
      </c>
      <c r="H16" s="8">
        <f t="shared" si="3"/>
        <v>72169.125</v>
      </c>
      <c r="I16" s="8">
        <v>900</v>
      </c>
      <c r="J16">
        <v>0.3</v>
      </c>
      <c r="K16" s="3">
        <v>0.23</v>
      </c>
      <c r="L16" s="11">
        <f t="shared" si="0"/>
        <v>34945.050000000003</v>
      </c>
      <c r="M16" s="14">
        <f t="shared" si="1"/>
        <v>116989.95</v>
      </c>
      <c r="N16" s="2">
        <f t="shared" si="8"/>
        <v>58494.974999999999</v>
      </c>
      <c r="O16" s="2">
        <f t="shared" si="5"/>
        <v>58494.974999999999</v>
      </c>
    </row>
    <row r="17" spans="1:15" x14ac:dyDescent="0.25">
      <c r="A17">
        <v>16</v>
      </c>
      <c r="B17">
        <v>7889</v>
      </c>
      <c r="C17" t="s">
        <v>2</v>
      </c>
      <c r="D17" t="s">
        <v>20</v>
      </c>
      <c r="E17" t="s">
        <v>46</v>
      </c>
      <c r="F17" s="53">
        <v>59341</v>
      </c>
      <c r="G17" s="5">
        <f t="shared" si="2"/>
        <v>29670.5</v>
      </c>
      <c r="H17" s="8">
        <f t="shared" si="3"/>
        <v>28186.974999999999</v>
      </c>
      <c r="I17" s="8">
        <v>1828</v>
      </c>
      <c r="J17">
        <v>0.3</v>
      </c>
      <c r="K17" s="3">
        <v>0.23</v>
      </c>
      <c r="L17" s="11">
        <f t="shared" si="0"/>
        <v>13648.43</v>
      </c>
      <c r="M17" s="14">
        <f t="shared" si="1"/>
        <v>45692.57</v>
      </c>
      <c r="N17" s="2">
        <f t="shared" si="8"/>
        <v>22846.285</v>
      </c>
      <c r="O17" s="2">
        <f t="shared" si="5"/>
        <v>22846.285</v>
      </c>
    </row>
    <row r="18" spans="1:15" x14ac:dyDescent="0.25">
      <c r="A18">
        <v>17</v>
      </c>
      <c r="B18">
        <v>6850</v>
      </c>
      <c r="C18" t="s">
        <v>1</v>
      </c>
      <c r="D18" t="s">
        <v>20</v>
      </c>
      <c r="E18" t="s">
        <v>46</v>
      </c>
      <c r="F18" s="53">
        <v>132000</v>
      </c>
      <c r="G18" s="5">
        <f t="shared" si="2"/>
        <v>66000</v>
      </c>
      <c r="H18" s="8">
        <f t="shared" si="3"/>
        <v>62700</v>
      </c>
      <c r="I18" s="8">
        <v>942</v>
      </c>
      <c r="J18">
        <v>0.1</v>
      </c>
      <c r="K18" s="3">
        <v>0.28000000000000003</v>
      </c>
      <c r="L18" s="11">
        <f t="shared" si="0"/>
        <v>36960</v>
      </c>
      <c r="M18" s="14">
        <f t="shared" si="1"/>
        <v>95040</v>
      </c>
      <c r="N18" s="2">
        <f t="shared" si="8"/>
        <v>47520</v>
      </c>
      <c r="O18" s="2">
        <f t="shared" si="5"/>
        <v>47520</v>
      </c>
    </row>
    <row r="19" spans="1:15" x14ac:dyDescent="0.25">
      <c r="A19">
        <v>18</v>
      </c>
      <c r="B19">
        <v>7935</v>
      </c>
      <c r="C19" t="s">
        <v>2</v>
      </c>
      <c r="D19" t="s">
        <v>20</v>
      </c>
      <c r="E19" t="s">
        <v>46</v>
      </c>
      <c r="F19" s="53">
        <v>154000</v>
      </c>
      <c r="G19" s="5">
        <f t="shared" si="2"/>
        <v>77000</v>
      </c>
      <c r="H19" s="8">
        <f t="shared" si="3"/>
        <v>73150</v>
      </c>
      <c r="I19" s="8">
        <v>1393</v>
      </c>
      <c r="J19">
        <v>0.3</v>
      </c>
      <c r="K19" s="3">
        <v>0.23</v>
      </c>
      <c r="L19" s="11">
        <f t="shared" si="0"/>
        <v>35420</v>
      </c>
      <c r="M19" s="14">
        <f t="shared" si="1"/>
        <v>118580</v>
      </c>
      <c r="N19" s="2">
        <f t="shared" si="8"/>
        <v>59290</v>
      </c>
      <c r="O19" s="2">
        <f t="shared" si="5"/>
        <v>59290</v>
      </c>
    </row>
    <row r="20" spans="1:15" x14ac:dyDescent="0.25">
      <c r="A20">
        <v>1</v>
      </c>
      <c r="B20">
        <v>1</v>
      </c>
      <c r="C20" t="s">
        <v>51</v>
      </c>
      <c r="D20" t="s">
        <v>19</v>
      </c>
      <c r="E20" t="s">
        <v>46</v>
      </c>
      <c r="F20" s="53">
        <v>129000</v>
      </c>
      <c r="G20" s="5">
        <f t="shared" si="2"/>
        <v>64500</v>
      </c>
      <c r="H20" s="8">
        <f t="shared" si="3"/>
        <v>61275</v>
      </c>
      <c r="I20" s="8">
        <v>1253</v>
      </c>
      <c r="J20">
        <v>0.1</v>
      </c>
      <c r="K20" s="3">
        <v>0.28000000000000003</v>
      </c>
      <c r="L20" s="11">
        <f t="shared" si="0"/>
        <v>36120</v>
      </c>
      <c r="M20" s="14">
        <f t="shared" si="1"/>
        <v>92880</v>
      </c>
      <c r="N20" s="2">
        <f t="shared" si="8"/>
        <v>46440</v>
      </c>
      <c r="O20" s="2">
        <f t="shared" si="5"/>
        <v>46440</v>
      </c>
    </row>
    <row r="21" spans="1:15" x14ac:dyDescent="0.25">
      <c r="A21">
        <v>1</v>
      </c>
      <c r="B21">
        <v>2</v>
      </c>
      <c r="C21" t="s">
        <v>51</v>
      </c>
      <c r="D21" t="s">
        <v>19</v>
      </c>
      <c r="E21" t="s">
        <v>46</v>
      </c>
      <c r="F21" s="53">
        <v>247735</v>
      </c>
      <c r="G21" s="5">
        <f t="shared" si="2"/>
        <v>123867.5</v>
      </c>
      <c r="H21" s="8">
        <f t="shared" si="3"/>
        <v>117674.125</v>
      </c>
      <c r="I21" s="8">
        <v>3108</v>
      </c>
      <c r="J21">
        <v>0.1</v>
      </c>
      <c r="K21" s="3">
        <v>0.28000000000000003</v>
      </c>
      <c r="L21" s="11">
        <f t="shared" si="0"/>
        <v>69365.8</v>
      </c>
      <c r="M21" s="14">
        <f t="shared" si="1"/>
        <v>178369.2</v>
      </c>
      <c r="N21" s="2">
        <f t="shared" si="4"/>
        <v>89184.6</v>
      </c>
      <c r="O21" s="2">
        <f t="shared" si="5"/>
        <v>89184.6</v>
      </c>
    </row>
    <row r="22" spans="1:15" x14ac:dyDescent="0.25">
      <c r="A22">
        <v>1</v>
      </c>
      <c r="B22">
        <v>3</v>
      </c>
      <c r="C22" t="s">
        <v>51</v>
      </c>
      <c r="D22" t="s">
        <v>19</v>
      </c>
      <c r="E22" t="s">
        <v>46</v>
      </c>
      <c r="F22" s="53">
        <v>202000</v>
      </c>
      <c r="G22" s="5">
        <f t="shared" si="2"/>
        <v>101000</v>
      </c>
      <c r="H22" s="8">
        <f t="shared" si="3"/>
        <v>95950</v>
      </c>
      <c r="I22" s="8">
        <v>1454</v>
      </c>
      <c r="J22">
        <v>0.1</v>
      </c>
      <c r="K22" s="3">
        <v>0.28000000000000003</v>
      </c>
      <c r="L22" s="11">
        <f t="shared" si="0"/>
        <v>56560.000000000007</v>
      </c>
      <c r="M22" s="14">
        <f t="shared" si="1"/>
        <v>145440</v>
      </c>
      <c r="N22" s="2">
        <f t="shared" si="4"/>
        <v>72720</v>
      </c>
      <c r="O22" s="2">
        <f t="shared" si="5"/>
        <v>72720</v>
      </c>
    </row>
    <row r="23" spans="1:15" x14ac:dyDescent="0.25">
      <c r="A23">
        <v>1</v>
      </c>
      <c r="B23">
        <v>37</v>
      </c>
      <c r="C23" t="s">
        <v>51</v>
      </c>
      <c r="D23" t="s">
        <v>19</v>
      </c>
      <c r="E23" t="s">
        <v>46</v>
      </c>
      <c r="F23" s="53">
        <v>106334</v>
      </c>
      <c r="G23" s="5">
        <f t="shared" si="2"/>
        <v>53167</v>
      </c>
      <c r="H23" s="8">
        <f t="shared" si="3"/>
        <v>50508.649999999994</v>
      </c>
      <c r="I23" s="8">
        <v>1364</v>
      </c>
      <c r="J23">
        <v>0.1</v>
      </c>
      <c r="K23" s="3">
        <v>0.28000000000000003</v>
      </c>
      <c r="L23" s="11">
        <f t="shared" si="0"/>
        <v>29773.520000000004</v>
      </c>
      <c r="M23" s="14">
        <f t="shared" si="1"/>
        <v>76560.479999999996</v>
      </c>
      <c r="N23" s="2">
        <f t="shared" si="4"/>
        <v>38280.239999999998</v>
      </c>
      <c r="O23" s="2">
        <f t="shared" si="5"/>
        <v>38280.239999999998</v>
      </c>
    </row>
    <row r="24" spans="1:15" x14ac:dyDescent="0.25">
      <c r="A24">
        <v>1</v>
      </c>
      <c r="B24">
        <v>7</v>
      </c>
      <c r="C24" t="s">
        <v>51</v>
      </c>
      <c r="D24" t="s">
        <v>19</v>
      </c>
      <c r="E24" t="s">
        <v>46</v>
      </c>
      <c r="F24" s="53">
        <v>138000</v>
      </c>
      <c r="G24" s="5">
        <f t="shared" si="2"/>
        <v>69000</v>
      </c>
      <c r="H24" s="8">
        <f t="shared" si="3"/>
        <v>65550</v>
      </c>
      <c r="I24" s="8">
        <v>1000</v>
      </c>
      <c r="J24">
        <v>0.1</v>
      </c>
      <c r="K24" s="3">
        <v>0.28000000000000003</v>
      </c>
      <c r="L24" s="11">
        <f t="shared" si="0"/>
        <v>38640.000000000007</v>
      </c>
      <c r="M24" s="14">
        <f t="shared" si="1"/>
        <v>99360</v>
      </c>
      <c r="N24" s="2">
        <f t="shared" si="4"/>
        <v>49680</v>
      </c>
      <c r="O24" s="2">
        <f t="shared" si="5"/>
        <v>49680</v>
      </c>
    </row>
    <row r="25" spans="1:15" x14ac:dyDescent="0.25">
      <c r="A25">
        <v>1</v>
      </c>
      <c r="B25">
        <v>8</v>
      </c>
      <c r="C25" t="s">
        <v>51</v>
      </c>
      <c r="D25" t="s">
        <v>19</v>
      </c>
      <c r="E25" t="s">
        <v>46</v>
      </c>
      <c r="F25" s="53">
        <v>55000</v>
      </c>
      <c r="G25" s="5">
        <f t="shared" si="2"/>
        <v>27500</v>
      </c>
      <c r="H25" s="8">
        <f t="shared" si="3"/>
        <v>26125</v>
      </c>
      <c r="I25" s="8">
        <v>1524</v>
      </c>
      <c r="J25">
        <v>0.1</v>
      </c>
      <c r="K25" s="3">
        <v>0.28000000000000003</v>
      </c>
      <c r="L25" s="11">
        <f t="shared" si="0"/>
        <v>15400.000000000002</v>
      </c>
      <c r="M25" s="14">
        <f t="shared" si="1"/>
        <v>39600</v>
      </c>
      <c r="N25" s="2">
        <f>M25/2</f>
        <v>19800</v>
      </c>
      <c r="O25" s="2">
        <f t="shared" si="5"/>
        <v>19800</v>
      </c>
    </row>
    <row r="26" spans="1:15" x14ac:dyDescent="0.25">
      <c r="A26">
        <v>1</v>
      </c>
      <c r="B26">
        <v>9</v>
      </c>
      <c r="C26" t="s">
        <v>51</v>
      </c>
      <c r="D26" t="s">
        <v>19</v>
      </c>
      <c r="E26" t="s">
        <v>46</v>
      </c>
      <c r="F26" s="53">
        <v>103000</v>
      </c>
      <c r="G26" s="5">
        <f t="shared" si="2"/>
        <v>51500</v>
      </c>
      <c r="H26" s="8">
        <f t="shared" si="3"/>
        <v>48925</v>
      </c>
      <c r="I26" s="8">
        <v>1394</v>
      </c>
      <c r="J26">
        <v>0.1</v>
      </c>
      <c r="K26" s="3">
        <v>0.28000000000000003</v>
      </c>
      <c r="L26" s="11">
        <f t="shared" si="0"/>
        <v>28840.000000000004</v>
      </c>
      <c r="M26" s="14">
        <f t="shared" si="1"/>
        <v>74160</v>
      </c>
      <c r="N26" s="2">
        <f t="shared" si="4"/>
        <v>37080</v>
      </c>
      <c r="O26" s="2">
        <f t="shared" si="5"/>
        <v>37080</v>
      </c>
    </row>
    <row r="27" spans="1:15" x14ac:dyDescent="0.25">
      <c r="A27">
        <v>1</v>
      </c>
      <c r="B27">
        <v>10</v>
      </c>
      <c r="C27" t="s">
        <v>51</v>
      </c>
      <c r="D27" t="s">
        <v>19</v>
      </c>
      <c r="E27" t="s">
        <v>46</v>
      </c>
      <c r="F27" s="53">
        <v>125000</v>
      </c>
      <c r="G27" s="5">
        <f t="shared" si="2"/>
        <v>62500</v>
      </c>
      <c r="H27" s="8">
        <f t="shared" si="3"/>
        <v>59375</v>
      </c>
      <c r="I27" s="8">
        <v>1499</v>
      </c>
      <c r="J27">
        <v>0.1</v>
      </c>
      <c r="K27" s="3">
        <v>0.28000000000000003</v>
      </c>
      <c r="L27" s="11">
        <f t="shared" si="0"/>
        <v>35000</v>
      </c>
      <c r="M27" s="14">
        <f t="shared" si="1"/>
        <v>90000</v>
      </c>
      <c r="N27" s="2">
        <f t="shared" si="4"/>
        <v>45000</v>
      </c>
      <c r="O27" s="2">
        <f t="shared" si="5"/>
        <v>45000</v>
      </c>
    </row>
    <row r="28" spans="1:15" x14ac:dyDescent="0.25">
      <c r="A28">
        <v>1</v>
      </c>
      <c r="B28">
        <v>11</v>
      </c>
      <c r="C28" t="s">
        <v>51</v>
      </c>
      <c r="D28" t="s">
        <v>19</v>
      </c>
      <c r="E28" t="s">
        <v>46</v>
      </c>
      <c r="F28" s="53">
        <v>97000</v>
      </c>
      <c r="G28" s="5">
        <f t="shared" si="2"/>
        <v>48500</v>
      </c>
      <c r="H28" s="8">
        <f t="shared" si="3"/>
        <v>46075</v>
      </c>
      <c r="I28" s="8">
        <v>1155</v>
      </c>
      <c r="J28">
        <v>0.1</v>
      </c>
      <c r="K28" s="3">
        <v>0.28000000000000003</v>
      </c>
      <c r="L28" s="11">
        <f t="shared" si="0"/>
        <v>27160.000000000004</v>
      </c>
      <c r="M28" s="14">
        <f t="shared" si="1"/>
        <v>69840</v>
      </c>
      <c r="N28" s="2">
        <f t="shared" si="4"/>
        <v>34920</v>
      </c>
      <c r="O28" s="2">
        <f t="shared" si="5"/>
        <v>34920</v>
      </c>
    </row>
    <row r="29" spans="1:15" x14ac:dyDescent="0.25">
      <c r="A29">
        <v>1</v>
      </c>
      <c r="B29">
        <v>13</v>
      </c>
      <c r="C29" t="s">
        <v>51</v>
      </c>
      <c r="D29" t="s">
        <v>19</v>
      </c>
      <c r="E29" t="s">
        <v>46</v>
      </c>
      <c r="F29" s="53">
        <v>75000</v>
      </c>
      <c r="G29" s="5">
        <f t="shared" si="2"/>
        <v>37500</v>
      </c>
      <c r="H29" s="8">
        <f t="shared" si="3"/>
        <v>35625</v>
      </c>
      <c r="I29" s="8">
        <v>1185</v>
      </c>
      <c r="J29">
        <v>0.1</v>
      </c>
      <c r="K29" s="3">
        <v>0.28000000000000003</v>
      </c>
      <c r="L29" s="11">
        <f t="shared" si="0"/>
        <v>21000.000000000004</v>
      </c>
      <c r="M29" s="14">
        <f t="shared" si="1"/>
        <v>54000</v>
      </c>
      <c r="N29" s="2">
        <f t="shared" si="4"/>
        <v>27000</v>
      </c>
      <c r="O29" s="2">
        <f t="shared" si="5"/>
        <v>27000</v>
      </c>
    </row>
    <row r="30" spans="1:15" x14ac:dyDescent="0.25">
      <c r="A30">
        <v>1</v>
      </c>
      <c r="B30">
        <v>33</v>
      </c>
      <c r="C30" t="s">
        <v>51</v>
      </c>
      <c r="D30" t="s">
        <v>19</v>
      </c>
      <c r="E30" t="s">
        <v>46</v>
      </c>
      <c r="F30" s="53">
        <v>127000</v>
      </c>
      <c r="G30" s="5">
        <f t="shared" si="2"/>
        <v>63500</v>
      </c>
      <c r="H30" s="8">
        <f t="shared" si="3"/>
        <v>60325</v>
      </c>
      <c r="I30" s="8">
        <v>1712</v>
      </c>
      <c r="J30">
        <v>0.1</v>
      </c>
      <c r="K30" s="3">
        <v>0.28000000000000003</v>
      </c>
      <c r="L30" s="11">
        <f t="shared" si="0"/>
        <v>35560</v>
      </c>
      <c r="M30" s="14">
        <f t="shared" si="1"/>
        <v>91440</v>
      </c>
      <c r="N30" s="2">
        <f t="shared" si="4"/>
        <v>45720</v>
      </c>
      <c r="O30" s="2">
        <f t="shared" si="5"/>
        <v>45720</v>
      </c>
    </row>
    <row r="31" spans="1:15" x14ac:dyDescent="0.25">
      <c r="A31">
        <v>30</v>
      </c>
      <c r="B31">
        <v>32</v>
      </c>
      <c r="C31" t="s">
        <v>51</v>
      </c>
      <c r="D31" t="s">
        <v>19</v>
      </c>
      <c r="E31" t="s">
        <v>46</v>
      </c>
      <c r="F31" s="53">
        <v>45000</v>
      </c>
      <c r="G31" s="5">
        <f t="shared" si="2"/>
        <v>22500</v>
      </c>
      <c r="H31" s="8">
        <f t="shared" si="3"/>
        <v>21375</v>
      </c>
      <c r="I31" s="8">
        <f t="shared" ref="I31:I44" si="9">F31*0.01417992</f>
        <v>638.09640000000002</v>
      </c>
      <c r="J31">
        <v>0.1</v>
      </c>
      <c r="K31" s="3">
        <v>0.28000000000000003</v>
      </c>
      <c r="L31" s="11">
        <f t="shared" si="0"/>
        <v>12600.000000000002</v>
      </c>
      <c r="M31" s="14">
        <f t="shared" si="1"/>
        <v>32400</v>
      </c>
      <c r="N31" s="2">
        <f t="shared" si="4"/>
        <v>16200</v>
      </c>
      <c r="O31" s="2">
        <f t="shared" si="5"/>
        <v>16200</v>
      </c>
    </row>
    <row r="32" spans="1:15" x14ac:dyDescent="0.25">
      <c r="A32">
        <v>31</v>
      </c>
      <c r="B32">
        <v>14</v>
      </c>
      <c r="C32" t="s">
        <v>51</v>
      </c>
      <c r="D32" t="s">
        <v>19</v>
      </c>
      <c r="E32" t="s">
        <v>46</v>
      </c>
      <c r="F32" s="53">
        <v>127000</v>
      </c>
      <c r="G32" s="5">
        <f t="shared" si="2"/>
        <v>63500</v>
      </c>
      <c r="H32" s="8">
        <f t="shared" si="3"/>
        <v>60325</v>
      </c>
      <c r="I32" s="8">
        <v>1630</v>
      </c>
      <c r="J32">
        <v>0.1</v>
      </c>
      <c r="K32" s="3">
        <v>0.28000000000000003</v>
      </c>
      <c r="L32" s="11">
        <f t="shared" si="0"/>
        <v>35560</v>
      </c>
      <c r="M32" s="14">
        <f t="shared" si="1"/>
        <v>91440</v>
      </c>
      <c r="N32" s="2">
        <f t="shared" si="4"/>
        <v>45720</v>
      </c>
      <c r="O32" s="2">
        <f t="shared" si="5"/>
        <v>45720</v>
      </c>
    </row>
    <row r="33" spans="1:15" x14ac:dyDescent="0.25">
      <c r="A33">
        <v>32</v>
      </c>
      <c r="B33">
        <v>15</v>
      </c>
      <c r="C33" t="s">
        <v>51</v>
      </c>
      <c r="D33" t="s">
        <v>19</v>
      </c>
      <c r="E33" t="s">
        <v>46</v>
      </c>
      <c r="F33" s="53">
        <v>203000</v>
      </c>
      <c r="G33" s="5">
        <f>F33/2</f>
        <v>101500</v>
      </c>
      <c r="H33" s="8">
        <f t="shared" si="3"/>
        <v>96425</v>
      </c>
      <c r="I33" s="8">
        <v>1232</v>
      </c>
      <c r="J33">
        <v>0.1</v>
      </c>
      <c r="K33" s="3">
        <v>0.28000000000000003</v>
      </c>
      <c r="L33" s="11">
        <f t="shared" si="0"/>
        <v>56840.000000000007</v>
      </c>
      <c r="M33" s="14">
        <f t="shared" si="1"/>
        <v>146160</v>
      </c>
      <c r="N33" s="2">
        <f t="shared" si="4"/>
        <v>73080</v>
      </c>
      <c r="O33" s="2">
        <f t="shared" si="5"/>
        <v>73080</v>
      </c>
    </row>
    <row r="34" spans="1:15" x14ac:dyDescent="0.25">
      <c r="A34">
        <v>33</v>
      </c>
      <c r="B34">
        <v>17</v>
      </c>
      <c r="C34" t="s">
        <v>51</v>
      </c>
      <c r="D34" t="s">
        <v>19</v>
      </c>
      <c r="E34" t="s">
        <v>46</v>
      </c>
      <c r="F34" s="53">
        <v>154000</v>
      </c>
      <c r="G34" s="5">
        <f t="shared" si="2"/>
        <v>77000</v>
      </c>
      <c r="H34" s="8">
        <f t="shared" si="3"/>
        <v>73150</v>
      </c>
      <c r="I34" s="8">
        <v>2093</v>
      </c>
      <c r="J34">
        <v>0.1</v>
      </c>
      <c r="K34" s="3">
        <v>0.28000000000000003</v>
      </c>
      <c r="L34" s="11">
        <f t="shared" si="0"/>
        <v>43120.000000000007</v>
      </c>
      <c r="M34" s="14">
        <f t="shared" si="1"/>
        <v>110880</v>
      </c>
      <c r="N34" s="2">
        <f t="shared" si="4"/>
        <v>55440</v>
      </c>
      <c r="O34" s="2">
        <f t="shared" si="5"/>
        <v>55440</v>
      </c>
    </row>
    <row r="35" spans="1:15" x14ac:dyDescent="0.25">
      <c r="A35">
        <v>34</v>
      </c>
      <c r="B35">
        <v>18</v>
      </c>
      <c r="C35" t="s">
        <v>51</v>
      </c>
      <c r="D35" t="s">
        <v>19</v>
      </c>
      <c r="E35" t="s">
        <v>46</v>
      </c>
      <c r="F35" s="53">
        <v>102000</v>
      </c>
      <c r="G35" s="5">
        <f t="shared" si="2"/>
        <v>51000</v>
      </c>
      <c r="H35" s="8">
        <f t="shared" si="3"/>
        <v>48450</v>
      </c>
      <c r="I35" s="8">
        <v>931</v>
      </c>
      <c r="J35">
        <v>0.1</v>
      </c>
      <c r="K35" s="3">
        <v>0.28000000000000003</v>
      </c>
      <c r="L35" s="11">
        <f t="shared" si="0"/>
        <v>28560.000000000004</v>
      </c>
      <c r="M35" s="14">
        <f t="shared" si="1"/>
        <v>73440</v>
      </c>
      <c r="N35" s="2">
        <f t="shared" si="4"/>
        <v>36720</v>
      </c>
      <c r="O35" s="2">
        <f t="shared" si="5"/>
        <v>36720</v>
      </c>
    </row>
    <row r="36" spans="1:15" x14ac:dyDescent="0.25">
      <c r="A36">
        <v>35</v>
      </c>
      <c r="B36">
        <v>19</v>
      </c>
      <c r="C36" t="s">
        <v>51</v>
      </c>
      <c r="D36" t="s">
        <v>19</v>
      </c>
      <c r="E36" t="s">
        <v>46</v>
      </c>
      <c r="F36" s="53">
        <v>138000</v>
      </c>
      <c r="G36" s="5">
        <f t="shared" si="2"/>
        <v>69000</v>
      </c>
      <c r="H36" s="8">
        <f t="shared" si="3"/>
        <v>65550</v>
      </c>
      <c r="I36" s="8">
        <v>1891</v>
      </c>
      <c r="J36">
        <v>0.1</v>
      </c>
      <c r="K36" s="3">
        <v>0.28000000000000003</v>
      </c>
      <c r="L36" s="11">
        <f t="shared" si="0"/>
        <v>38640.000000000007</v>
      </c>
      <c r="M36" s="14">
        <f t="shared" si="1"/>
        <v>99360</v>
      </c>
      <c r="N36" s="2">
        <f t="shared" si="4"/>
        <v>49680</v>
      </c>
      <c r="O36" s="2">
        <f t="shared" si="5"/>
        <v>49680</v>
      </c>
    </row>
    <row r="37" spans="1:15" x14ac:dyDescent="0.25">
      <c r="A37">
        <v>36</v>
      </c>
      <c r="B37">
        <v>22</v>
      </c>
      <c r="C37" t="s">
        <v>51</v>
      </c>
      <c r="D37" t="s">
        <v>19</v>
      </c>
      <c r="E37" t="s">
        <v>46</v>
      </c>
      <c r="F37" s="53">
        <v>37000</v>
      </c>
      <c r="G37" s="5">
        <f t="shared" si="2"/>
        <v>18500</v>
      </c>
      <c r="H37" s="8">
        <f t="shared" si="3"/>
        <v>17575</v>
      </c>
      <c r="I37" s="8">
        <v>640</v>
      </c>
      <c r="J37">
        <v>0.1</v>
      </c>
      <c r="K37" s="3">
        <v>0.28000000000000003</v>
      </c>
      <c r="L37" s="11">
        <f t="shared" si="0"/>
        <v>10360.000000000002</v>
      </c>
      <c r="M37" s="14">
        <f t="shared" si="1"/>
        <v>26640</v>
      </c>
      <c r="N37" s="2">
        <f t="shared" si="4"/>
        <v>13320</v>
      </c>
      <c r="O37" s="2">
        <f t="shared" si="5"/>
        <v>13320</v>
      </c>
    </row>
    <row r="38" spans="1:15" x14ac:dyDescent="0.25">
      <c r="A38">
        <v>37</v>
      </c>
      <c r="B38">
        <v>23</v>
      </c>
      <c r="C38" t="s">
        <v>51</v>
      </c>
      <c r="D38" t="s">
        <v>19</v>
      </c>
      <c r="E38" t="s">
        <v>46</v>
      </c>
      <c r="F38" s="53">
        <v>150000</v>
      </c>
      <c r="G38" s="5">
        <f t="shared" si="2"/>
        <v>75000</v>
      </c>
      <c r="H38" s="8">
        <f t="shared" si="3"/>
        <v>71250</v>
      </c>
      <c r="I38" s="8">
        <v>1107</v>
      </c>
      <c r="J38">
        <v>0.1</v>
      </c>
      <c r="K38" s="3">
        <v>0.28000000000000003</v>
      </c>
      <c r="L38" s="11">
        <f t="shared" si="0"/>
        <v>42000.000000000007</v>
      </c>
      <c r="M38" s="14">
        <f t="shared" si="1"/>
        <v>108000</v>
      </c>
      <c r="N38" s="2">
        <f t="shared" si="4"/>
        <v>54000</v>
      </c>
      <c r="O38" s="2">
        <f t="shared" si="5"/>
        <v>54000</v>
      </c>
    </row>
    <row r="39" spans="1:15" x14ac:dyDescent="0.25">
      <c r="A39">
        <v>38</v>
      </c>
      <c r="B39">
        <v>24</v>
      </c>
      <c r="C39" t="s">
        <v>51</v>
      </c>
      <c r="D39" t="s">
        <v>19</v>
      </c>
      <c r="E39" t="s">
        <v>46</v>
      </c>
      <c r="F39" s="53">
        <v>138900</v>
      </c>
      <c r="G39" s="5">
        <f t="shared" si="2"/>
        <v>69450</v>
      </c>
      <c r="H39" s="8">
        <f t="shared" si="3"/>
        <v>65977.5</v>
      </c>
      <c r="I39" s="8">
        <v>1490</v>
      </c>
      <c r="J39">
        <v>0.1</v>
      </c>
      <c r="K39" s="3">
        <v>0.28000000000000003</v>
      </c>
      <c r="L39" s="11">
        <f t="shared" si="0"/>
        <v>38892.000000000007</v>
      </c>
      <c r="M39" s="14">
        <f t="shared" si="1"/>
        <v>100008</v>
      </c>
      <c r="N39" s="2">
        <f t="shared" si="4"/>
        <v>50004</v>
      </c>
      <c r="O39" s="2">
        <f t="shared" si="5"/>
        <v>50004</v>
      </c>
    </row>
    <row r="40" spans="1:15" x14ac:dyDescent="0.25">
      <c r="A40">
        <v>39</v>
      </c>
      <c r="B40">
        <v>26</v>
      </c>
      <c r="C40" t="s">
        <v>51</v>
      </c>
      <c r="D40" t="s">
        <v>19</v>
      </c>
      <c r="E40" t="s">
        <v>46</v>
      </c>
      <c r="F40" s="53">
        <v>149000</v>
      </c>
      <c r="G40" s="5">
        <f t="shared" si="2"/>
        <v>74500</v>
      </c>
      <c r="H40" s="8">
        <f t="shared" si="3"/>
        <v>70775</v>
      </c>
      <c r="I40" s="8">
        <v>1909</v>
      </c>
      <c r="J40">
        <v>0.1</v>
      </c>
      <c r="K40" s="3">
        <v>0.28000000000000003</v>
      </c>
      <c r="L40" s="11">
        <f t="shared" si="0"/>
        <v>41720.000000000007</v>
      </c>
      <c r="M40" s="14">
        <f t="shared" si="1"/>
        <v>107280</v>
      </c>
      <c r="N40" s="2">
        <f t="shared" si="4"/>
        <v>53640</v>
      </c>
      <c r="O40" s="2">
        <f t="shared" si="5"/>
        <v>53640</v>
      </c>
    </row>
    <row r="41" spans="1:15" x14ac:dyDescent="0.25">
      <c r="A41">
        <v>40</v>
      </c>
      <c r="B41">
        <v>28</v>
      </c>
      <c r="C41" t="s">
        <v>51</v>
      </c>
      <c r="D41" t="s">
        <v>19</v>
      </c>
      <c r="E41" t="s">
        <v>46</v>
      </c>
      <c r="F41" s="53">
        <v>184000</v>
      </c>
      <c r="G41" s="5">
        <f t="shared" si="2"/>
        <v>92000</v>
      </c>
      <c r="H41" s="8">
        <f t="shared" si="3"/>
        <v>87400</v>
      </c>
      <c r="I41" s="8">
        <v>2326</v>
      </c>
      <c r="J41">
        <v>0.1</v>
      </c>
      <c r="K41" s="3">
        <v>0.28000000000000003</v>
      </c>
      <c r="L41" s="11">
        <f t="shared" si="0"/>
        <v>51520.000000000007</v>
      </c>
      <c r="M41" s="14">
        <f t="shared" si="1"/>
        <v>132480</v>
      </c>
      <c r="N41" s="2">
        <f t="shared" si="4"/>
        <v>66240</v>
      </c>
      <c r="O41" s="2">
        <f t="shared" si="5"/>
        <v>66240</v>
      </c>
    </row>
    <row r="42" spans="1:15" x14ac:dyDescent="0.25">
      <c r="A42">
        <v>41</v>
      </c>
      <c r="B42">
        <v>31</v>
      </c>
      <c r="C42" t="s">
        <v>51</v>
      </c>
      <c r="D42" t="s">
        <v>19</v>
      </c>
      <c r="E42" t="s">
        <v>46</v>
      </c>
      <c r="F42" s="53">
        <v>131000</v>
      </c>
      <c r="G42" s="5">
        <f t="shared" si="2"/>
        <v>65500</v>
      </c>
      <c r="H42" s="8">
        <f t="shared" si="3"/>
        <v>62225</v>
      </c>
      <c r="I42" s="8">
        <v>981</v>
      </c>
      <c r="J42">
        <v>0.1</v>
      </c>
      <c r="K42" s="3">
        <v>0.28000000000000003</v>
      </c>
      <c r="L42" s="11">
        <f t="shared" si="0"/>
        <v>36680</v>
      </c>
      <c r="M42" s="14">
        <f t="shared" si="1"/>
        <v>94320</v>
      </c>
      <c r="N42" s="2">
        <f>M42/2</f>
        <v>47160</v>
      </c>
      <c r="O42" s="2">
        <f>N42</f>
        <v>47160</v>
      </c>
    </row>
    <row r="43" spans="1:15" x14ac:dyDescent="0.25">
      <c r="A43">
        <v>42</v>
      </c>
      <c r="B43">
        <v>30</v>
      </c>
      <c r="C43" t="s">
        <v>51</v>
      </c>
      <c r="D43" t="s">
        <v>19</v>
      </c>
      <c r="E43" t="s">
        <v>46</v>
      </c>
      <c r="F43" s="53">
        <v>12000</v>
      </c>
      <c r="G43" s="5">
        <f t="shared" si="2"/>
        <v>6000</v>
      </c>
      <c r="H43" s="8">
        <f t="shared" si="3"/>
        <v>5700</v>
      </c>
      <c r="I43" s="8">
        <f t="shared" si="9"/>
        <v>170.15904</v>
      </c>
      <c r="J43">
        <v>0.1</v>
      </c>
      <c r="K43" s="3">
        <v>0.28000000000000003</v>
      </c>
      <c r="L43" s="11">
        <f t="shared" si="0"/>
        <v>3360.0000000000005</v>
      </c>
      <c r="M43" s="14">
        <f t="shared" si="1"/>
        <v>8640</v>
      </c>
      <c r="N43" s="2">
        <f t="shared" si="4"/>
        <v>4320</v>
      </c>
      <c r="O43" s="2">
        <f t="shared" si="5"/>
        <v>4320</v>
      </c>
    </row>
    <row r="44" spans="1:15" x14ac:dyDescent="0.25">
      <c r="A44">
        <v>43</v>
      </c>
      <c r="B44">
        <v>6845</v>
      </c>
      <c r="C44" t="s">
        <v>3</v>
      </c>
      <c r="D44" t="s">
        <v>20</v>
      </c>
      <c r="E44" t="s">
        <v>46</v>
      </c>
      <c r="F44" s="53">
        <v>228000</v>
      </c>
      <c r="G44" s="5">
        <f t="shared" si="2"/>
        <v>114000</v>
      </c>
      <c r="H44" s="8">
        <f t="shared" si="3"/>
        <v>108300</v>
      </c>
      <c r="I44" s="8">
        <f t="shared" si="9"/>
        <v>3233.0217600000001</v>
      </c>
      <c r="J44">
        <v>0.3</v>
      </c>
      <c r="K44" s="3">
        <v>0.23</v>
      </c>
      <c r="L44" s="11">
        <f t="shared" si="0"/>
        <v>52440</v>
      </c>
      <c r="M44" s="14">
        <f t="shared" si="1"/>
        <v>175560</v>
      </c>
      <c r="N44" s="2">
        <f>M44/2</f>
        <v>87780</v>
      </c>
      <c r="O44" s="2">
        <f t="shared" si="5"/>
        <v>87780</v>
      </c>
    </row>
    <row r="45" spans="1:15" x14ac:dyDescent="0.25">
      <c r="A45">
        <v>44</v>
      </c>
      <c r="B45">
        <v>8883</v>
      </c>
      <c r="C45" t="s">
        <v>2</v>
      </c>
      <c r="D45" t="s">
        <v>20</v>
      </c>
      <c r="E45" t="s">
        <v>46</v>
      </c>
      <c r="F45" s="53">
        <v>157085</v>
      </c>
      <c r="G45" s="5">
        <f t="shared" si="2"/>
        <v>78542.5</v>
      </c>
      <c r="H45" s="8">
        <f t="shared" si="3"/>
        <v>74615.375</v>
      </c>
      <c r="I45" s="8">
        <v>766</v>
      </c>
      <c r="J45">
        <v>0.3</v>
      </c>
      <c r="K45" s="3">
        <v>0.23</v>
      </c>
      <c r="L45" s="11">
        <f t="shared" si="0"/>
        <v>36129.550000000003</v>
      </c>
      <c r="M45" s="14">
        <f t="shared" si="1"/>
        <v>120955.45</v>
      </c>
      <c r="N45" s="2">
        <f>M45/2</f>
        <v>60477.724999999999</v>
      </c>
      <c r="O45" s="2">
        <f t="shared" si="5"/>
        <v>60477.724999999999</v>
      </c>
    </row>
    <row r="46" spans="1:15" x14ac:dyDescent="0.25">
      <c r="A46">
        <v>45</v>
      </c>
      <c r="B46">
        <v>7280</v>
      </c>
      <c r="C46" t="s">
        <v>3</v>
      </c>
      <c r="D46" t="s">
        <v>20</v>
      </c>
      <c r="E46" t="s">
        <v>46</v>
      </c>
      <c r="F46" s="53">
        <v>214490</v>
      </c>
      <c r="G46" s="5">
        <f t="shared" si="2"/>
        <v>107245</v>
      </c>
      <c r="H46" s="8">
        <f t="shared" si="3"/>
        <v>101882.75</v>
      </c>
      <c r="I46" s="8">
        <v>1747</v>
      </c>
      <c r="J46">
        <v>0.3</v>
      </c>
      <c r="K46" s="3">
        <v>0.23</v>
      </c>
      <c r="L46" s="11">
        <f t="shared" si="0"/>
        <v>49332.700000000004</v>
      </c>
      <c r="M46" s="14">
        <f t="shared" si="1"/>
        <v>165157.29999999999</v>
      </c>
      <c r="N46" s="2">
        <f>M46/2</f>
        <v>82578.649999999994</v>
      </c>
      <c r="O46" s="2">
        <f t="shared" si="5"/>
        <v>82578.649999999994</v>
      </c>
    </row>
    <row r="47" spans="1:15" x14ac:dyDescent="0.25">
      <c r="A47">
        <v>46</v>
      </c>
      <c r="B47">
        <v>8220</v>
      </c>
      <c r="C47" t="s">
        <v>23</v>
      </c>
      <c r="D47" t="s">
        <v>19</v>
      </c>
      <c r="E47" t="s">
        <v>46</v>
      </c>
      <c r="F47" s="53">
        <v>142873</v>
      </c>
      <c r="G47" s="5"/>
      <c r="H47" s="8"/>
      <c r="I47" s="8">
        <v>1757</v>
      </c>
      <c r="J47">
        <v>0.1</v>
      </c>
      <c r="K47" s="3">
        <v>0.28000000000000003</v>
      </c>
      <c r="L47" s="11">
        <f t="shared" si="0"/>
        <v>40004.44</v>
      </c>
      <c r="M47" s="14">
        <f t="shared" si="1"/>
        <v>102868.56</v>
      </c>
      <c r="N47" s="2"/>
      <c r="O47" s="2"/>
    </row>
    <row r="48" spans="1:15" x14ac:dyDescent="0.25">
      <c r="A48">
        <v>47</v>
      </c>
      <c r="B48">
        <v>8232</v>
      </c>
      <c r="C48" t="s">
        <v>23</v>
      </c>
      <c r="D48" t="s">
        <v>19</v>
      </c>
      <c r="E48" t="s">
        <v>46</v>
      </c>
      <c r="F48" s="53">
        <v>154595</v>
      </c>
      <c r="G48" s="5"/>
      <c r="H48" s="8"/>
      <c r="I48" s="8">
        <v>2422</v>
      </c>
      <c r="J48">
        <v>0.1</v>
      </c>
      <c r="K48" s="3">
        <v>0.28000000000000003</v>
      </c>
      <c r="L48" s="11">
        <f t="shared" si="0"/>
        <v>43286.600000000006</v>
      </c>
      <c r="M48" s="14">
        <f t="shared" si="1"/>
        <v>111308.4</v>
      </c>
      <c r="N48" s="2"/>
      <c r="O48" s="2"/>
    </row>
    <row r="49" spans="1:15" x14ac:dyDescent="0.25">
      <c r="A49">
        <v>48</v>
      </c>
      <c r="B49">
        <v>8238</v>
      </c>
      <c r="C49" t="s">
        <v>23</v>
      </c>
      <c r="D49" t="s">
        <v>19</v>
      </c>
      <c r="E49" t="s">
        <v>46</v>
      </c>
      <c r="F49" s="53">
        <v>145632</v>
      </c>
      <c r="G49" s="5"/>
      <c r="H49" s="8"/>
      <c r="I49" s="8">
        <v>2255</v>
      </c>
      <c r="J49">
        <v>0.1</v>
      </c>
      <c r="K49" s="3">
        <v>0.28000000000000003</v>
      </c>
      <c r="L49" s="11">
        <f t="shared" si="0"/>
        <v>40776.960000000006</v>
      </c>
      <c r="M49" s="14">
        <f t="shared" si="1"/>
        <v>104855.03999999999</v>
      </c>
      <c r="N49" s="2"/>
      <c r="O49" s="2"/>
    </row>
    <row r="50" spans="1:15" x14ac:dyDescent="0.25">
      <c r="A50">
        <v>49</v>
      </c>
      <c r="B50" s="9">
        <v>8244</v>
      </c>
      <c r="C50" t="s">
        <v>23</v>
      </c>
      <c r="D50" t="s">
        <v>19</v>
      </c>
      <c r="E50" t="s">
        <v>46</v>
      </c>
      <c r="F50" s="53">
        <v>236606</v>
      </c>
      <c r="G50" s="5"/>
      <c r="H50" s="8"/>
      <c r="I50" s="8">
        <v>2242</v>
      </c>
      <c r="J50">
        <v>0.1</v>
      </c>
      <c r="K50" s="3">
        <v>0.28000000000000003</v>
      </c>
      <c r="L50" s="11">
        <f t="shared" si="0"/>
        <v>66249.680000000008</v>
      </c>
      <c r="M50" s="14">
        <f t="shared" si="1"/>
        <v>170356.32</v>
      </c>
      <c r="N50" s="2"/>
      <c r="O50" s="2"/>
    </row>
    <row r="51" spans="1:15" x14ac:dyDescent="0.25">
      <c r="A51">
        <v>50</v>
      </c>
      <c r="B51" s="9">
        <v>8250</v>
      </c>
      <c r="C51" t="s">
        <v>23</v>
      </c>
      <c r="D51" t="s">
        <v>19</v>
      </c>
      <c r="E51" t="s">
        <v>46</v>
      </c>
      <c r="F51" s="53">
        <v>137996</v>
      </c>
      <c r="G51" s="5"/>
      <c r="H51" s="8"/>
      <c r="I51" s="8">
        <v>1185</v>
      </c>
      <c r="J51">
        <v>0.1</v>
      </c>
      <c r="K51" s="3">
        <v>0.28000000000000003</v>
      </c>
      <c r="L51" s="11">
        <f t="shared" si="0"/>
        <v>38638.880000000005</v>
      </c>
      <c r="M51" s="14">
        <f t="shared" si="1"/>
        <v>99357.119999999995</v>
      </c>
      <c r="N51" s="2"/>
      <c r="O51" s="2"/>
    </row>
    <row r="52" spans="1:15" x14ac:dyDescent="0.25">
      <c r="A52">
        <v>51</v>
      </c>
      <c r="B52" s="9">
        <v>8256</v>
      </c>
      <c r="C52" t="s">
        <v>23</v>
      </c>
      <c r="D52" t="s">
        <v>19</v>
      </c>
      <c r="E52" t="s">
        <v>46</v>
      </c>
      <c r="F52" s="53">
        <v>230381</v>
      </c>
      <c r="G52" s="5"/>
      <c r="H52" s="8"/>
      <c r="I52" s="8">
        <v>1336</v>
      </c>
      <c r="J52">
        <v>0.1</v>
      </c>
      <c r="K52" s="3">
        <v>0.28000000000000003</v>
      </c>
      <c r="L52" s="11">
        <f t="shared" si="0"/>
        <v>64506.680000000008</v>
      </c>
      <c r="M52" s="14">
        <f t="shared" si="1"/>
        <v>165874.32</v>
      </c>
      <c r="N52" s="2"/>
      <c r="O52" s="2"/>
    </row>
    <row r="53" spans="1:15" x14ac:dyDescent="0.25">
      <c r="A53">
        <v>52</v>
      </c>
      <c r="B53" s="9">
        <v>8262</v>
      </c>
      <c r="C53" t="s">
        <v>23</v>
      </c>
      <c r="D53" t="s">
        <v>19</v>
      </c>
      <c r="E53" t="s">
        <v>46</v>
      </c>
      <c r="F53" s="53">
        <v>202438</v>
      </c>
      <c r="G53" s="5"/>
      <c r="H53" s="8"/>
      <c r="I53" s="8">
        <v>1537</v>
      </c>
      <c r="J53">
        <v>0.1</v>
      </c>
      <c r="K53" s="3">
        <v>0.28000000000000003</v>
      </c>
      <c r="L53" s="11">
        <f t="shared" si="0"/>
        <v>56682.640000000007</v>
      </c>
      <c r="M53" s="14">
        <f t="shared" si="1"/>
        <v>145755.35999999999</v>
      </c>
      <c r="N53" s="2"/>
      <c r="O53" s="2"/>
    </row>
    <row r="54" spans="1:15" x14ac:dyDescent="0.25">
      <c r="A54">
        <v>53</v>
      </c>
      <c r="B54" s="9">
        <v>8268</v>
      </c>
      <c r="C54" t="s">
        <v>23</v>
      </c>
      <c r="D54" t="s">
        <v>19</v>
      </c>
      <c r="E54" t="s">
        <v>46</v>
      </c>
      <c r="F54" s="53">
        <v>161695</v>
      </c>
      <c r="G54" s="5"/>
      <c r="H54" s="8"/>
      <c r="I54" s="8">
        <v>1258</v>
      </c>
      <c r="J54">
        <v>0.1</v>
      </c>
      <c r="K54" s="3">
        <v>0.28000000000000003</v>
      </c>
      <c r="L54" s="11">
        <f t="shared" si="0"/>
        <v>45274.600000000006</v>
      </c>
      <c r="M54" s="14">
        <f t="shared" si="1"/>
        <v>116420.4</v>
      </c>
      <c r="N54" s="2"/>
      <c r="O54" s="2"/>
    </row>
    <row r="55" spans="1:15" x14ac:dyDescent="0.25">
      <c r="A55">
        <v>54</v>
      </c>
      <c r="B55" s="9">
        <v>8274</v>
      </c>
      <c r="C55" t="s">
        <v>23</v>
      </c>
      <c r="D55" t="s">
        <v>19</v>
      </c>
      <c r="E55" t="s">
        <v>46</v>
      </c>
      <c r="F55" s="53">
        <v>147908</v>
      </c>
      <c r="G55" s="5"/>
      <c r="H55" s="8"/>
      <c r="I55" s="8">
        <v>900</v>
      </c>
      <c r="J55">
        <v>0.1</v>
      </c>
      <c r="K55" s="3">
        <v>0.28000000000000003</v>
      </c>
      <c r="L55" s="11">
        <f t="shared" si="0"/>
        <v>41414.240000000005</v>
      </c>
      <c r="M55" s="14">
        <f t="shared" si="1"/>
        <v>106493.75999999999</v>
      </c>
      <c r="N55" s="2"/>
      <c r="O55" s="2"/>
    </row>
    <row r="56" spans="1:15" x14ac:dyDescent="0.25">
      <c r="A56">
        <v>55</v>
      </c>
      <c r="B56" s="9">
        <v>8226</v>
      </c>
      <c r="C56" t="s">
        <v>23</v>
      </c>
      <c r="D56" t="s">
        <v>19</v>
      </c>
      <c r="E56" t="s">
        <v>46</v>
      </c>
      <c r="F56" s="53">
        <v>209025</v>
      </c>
      <c r="G56" s="5"/>
      <c r="H56" s="8"/>
      <c r="I56" s="8">
        <v>3539</v>
      </c>
      <c r="J56">
        <v>0.1</v>
      </c>
      <c r="K56" s="3">
        <v>0.28000000000000003</v>
      </c>
      <c r="L56" s="11">
        <f t="shared" si="0"/>
        <v>58527.000000000007</v>
      </c>
      <c r="M56" s="14">
        <f t="shared" si="1"/>
        <v>150498</v>
      </c>
      <c r="N56" s="2"/>
      <c r="O56" s="2"/>
    </row>
    <row r="57" spans="1:15" x14ac:dyDescent="0.25">
      <c r="A57">
        <v>56</v>
      </c>
      <c r="B57" s="9">
        <v>6255</v>
      </c>
      <c r="C57" t="s">
        <v>1</v>
      </c>
      <c r="D57" t="s">
        <v>20</v>
      </c>
      <c r="E57" t="s">
        <v>46</v>
      </c>
      <c r="F57" s="53">
        <v>133293</v>
      </c>
      <c r="G57" s="5"/>
      <c r="H57" s="8"/>
      <c r="I57" s="8">
        <v>764</v>
      </c>
      <c r="J57">
        <v>0.1</v>
      </c>
      <c r="K57" s="3">
        <v>0.28000000000000003</v>
      </c>
      <c r="L57" s="11">
        <f t="shared" si="0"/>
        <v>37322.04</v>
      </c>
      <c r="M57" s="14">
        <f t="shared" si="1"/>
        <v>95970.959999999992</v>
      </c>
      <c r="N57" s="2"/>
      <c r="O57" s="2"/>
    </row>
    <row r="58" spans="1:15" x14ac:dyDescent="0.25">
      <c r="A58">
        <v>57</v>
      </c>
      <c r="B58" s="9">
        <v>6054</v>
      </c>
      <c r="C58" t="s">
        <v>1</v>
      </c>
      <c r="D58" t="s">
        <v>20</v>
      </c>
      <c r="E58" t="s">
        <v>46</v>
      </c>
      <c r="F58" s="53">
        <v>111464</v>
      </c>
      <c r="G58" s="5"/>
      <c r="H58" s="8"/>
      <c r="I58" s="8">
        <v>590</v>
      </c>
      <c r="J58">
        <v>0.1</v>
      </c>
      <c r="K58" s="3">
        <v>0.28000000000000003</v>
      </c>
      <c r="L58" s="11">
        <f t="shared" si="0"/>
        <v>31209.920000000002</v>
      </c>
      <c r="M58" s="14">
        <f t="shared" si="1"/>
        <v>80254.080000000002</v>
      </c>
      <c r="N58" s="2"/>
      <c r="O58" s="2"/>
    </row>
    <row r="59" spans="1:15" x14ac:dyDescent="0.25">
      <c r="A59">
        <v>58</v>
      </c>
      <c r="B59" s="9">
        <v>2281</v>
      </c>
      <c r="C59" t="s">
        <v>25</v>
      </c>
      <c r="D59" t="s">
        <v>19</v>
      </c>
      <c r="E59" t="s">
        <v>46</v>
      </c>
      <c r="F59" s="53">
        <v>167776</v>
      </c>
      <c r="G59" s="5"/>
      <c r="H59" s="8"/>
      <c r="I59" s="8">
        <v>880</v>
      </c>
      <c r="J59" s="18">
        <v>1</v>
      </c>
      <c r="K59" s="3">
        <v>0.14000000000000001</v>
      </c>
      <c r="L59" s="11">
        <f t="shared" ref="L59:L113" si="10">(F59*K59)</f>
        <v>23488.640000000003</v>
      </c>
      <c r="M59" s="14">
        <f t="shared" ref="M59:M113" si="11">F59-L59</f>
        <v>144287.35999999999</v>
      </c>
      <c r="N59" s="2"/>
      <c r="O59" s="2"/>
    </row>
    <row r="60" spans="1:15" x14ac:dyDescent="0.25">
      <c r="A60">
        <v>59</v>
      </c>
      <c r="B60" s="9">
        <v>2321</v>
      </c>
      <c r="C60" t="s">
        <v>25</v>
      </c>
      <c r="D60" t="s">
        <v>19</v>
      </c>
      <c r="E60" t="s">
        <v>46</v>
      </c>
      <c r="F60" s="53">
        <v>40000</v>
      </c>
      <c r="G60" s="5"/>
      <c r="H60" s="8"/>
      <c r="I60" s="8">
        <v>1143</v>
      </c>
      <c r="J60" s="18">
        <v>1</v>
      </c>
      <c r="K60" s="3">
        <v>0.14000000000000001</v>
      </c>
      <c r="L60" s="11">
        <f t="shared" si="10"/>
        <v>5600.0000000000009</v>
      </c>
      <c r="M60" s="14">
        <f t="shared" si="11"/>
        <v>34400</v>
      </c>
      <c r="N60" s="2"/>
      <c r="O60" s="2"/>
    </row>
    <row r="61" spans="1:15" x14ac:dyDescent="0.25">
      <c r="A61">
        <v>60</v>
      </c>
      <c r="B61" s="9">
        <v>7715</v>
      </c>
      <c r="C61" t="s">
        <v>25</v>
      </c>
      <c r="D61" t="s">
        <v>19</v>
      </c>
      <c r="E61" t="s">
        <v>46</v>
      </c>
      <c r="F61" s="53">
        <v>148172</v>
      </c>
      <c r="G61" s="5"/>
      <c r="H61" s="8"/>
      <c r="I61" s="8">
        <v>559</v>
      </c>
      <c r="J61" s="18">
        <v>1</v>
      </c>
      <c r="K61" s="3">
        <v>0.14000000000000001</v>
      </c>
      <c r="L61" s="11">
        <f t="shared" si="10"/>
        <v>20744.080000000002</v>
      </c>
      <c r="M61" s="14">
        <f t="shared" si="11"/>
        <v>127427.92</v>
      </c>
      <c r="N61" s="2"/>
      <c r="O61" s="2"/>
    </row>
    <row r="62" spans="1:15" x14ac:dyDescent="0.25">
      <c r="A62">
        <v>61</v>
      </c>
      <c r="B62" s="9">
        <v>7685</v>
      </c>
      <c r="C62" t="s">
        <v>25</v>
      </c>
      <c r="D62" t="s">
        <v>24</v>
      </c>
      <c r="E62" t="s">
        <v>46</v>
      </c>
      <c r="F62" s="53">
        <v>148695</v>
      </c>
      <c r="G62" s="5"/>
      <c r="H62" s="8"/>
      <c r="I62" s="8">
        <v>766</v>
      </c>
      <c r="J62" s="18">
        <v>1</v>
      </c>
      <c r="K62" s="3">
        <v>0.14000000000000001</v>
      </c>
      <c r="L62" s="11">
        <f t="shared" si="10"/>
        <v>20817.300000000003</v>
      </c>
      <c r="M62" s="14">
        <f t="shared" si="11"/>
        <v>127877.7</v>
      </c>
      <c r="N62" s="2"/>
      <c r="O62" s="2"/>
    </row>
    <row r="63" spans="1:15" x14ac:dyDescent="0.25">
      <c r="A63">
        <v>62</v>
      </c>
      <c r="B63" s="9">
        <v>7589</v>
      </c>
      <c r="C63" t="s">
        <v>25</v>
      </c>
      <c r="D63" t="s">
        <v>24</v>
      </c>
      <c r="E63" t="s">
        <v>46</v>
      </c>
      <c r="F63" s="53">
        <v>115745</v>
      </c>
      <c r="G63" s="5"/>
      <c r="H63" s="8"/>
      <c r="I63" s="8">
        <v>832</v>
      </c>
      <c r="J63" s="18">
        <v>1</v>
      </c>
      <c r="K63" s="3">
        <v>0.14000000000000001</v>
      </c>
      <c r="L63" s="11">
        <f t="shared" si="10"/>
        <v>16204.300000000001</v>
      </c>
      <c r="M63" s="14">
        <f t="shared" si="11"/>
        <v>99540.7</v>
      </c>
      <c r="N63" s="2"/>
      <c r="O63" s="2"/>
    </row>
    <row r="64" spans="1:15" x14ac:dyDescent="0.25">
      <c r="A64">
        <v>63</v>
      </c>
      <c r="B64" s="9">
        <v>5899</v>
      </c>
      <c r="C64" t="s">
        <v>26</v>
      </c>
      <c r="D64" t="s">
        <v>20</v>
      </c>
      <c r="E64" t="s">
        <v>46</v>
      </c>
      <c r="F64" s="53">
        <v>162256</v>
      </c>
      <c r="G64" s="5"/>
      <c r="H64" s="8"/>
      <c r="I64" s="8">
        <v>1350</v>
      </c>
      <c r="J64" s="18">
        <v>1</v>
      </c>
      <c r="K64" s="3">
        <v>0.14000000000000001</v>
      </c>
      <c r="L64" s="11">
        <f t="shared" si="10"/>
        <v>22715.840000000004</v>
      </c>
      <c r="M64" s="14">
        <f t="shared" si="11"/>
        <v>139540.16</v>
      </c>
      <c r="N64" s="2"/>
      <c r="O64" s="2"/>
    </row>
    <row r="65" spans="1:15" x14ac:dyDescent="0.25">
      <c r="A65">
        <v>64</v>
      </c>
      <c r="B65" s="9">
        <v>5717</v>
      </c>
      <c r="C65" t="s">
        <v>26</v>
      </c>
      <c r="D65" t="s">
        <v>20</v>
      </c>
      <c r="E65" t="s">
        <v>46</v>
      </c>
      <c r="F65" s="53">
        <v>199247</v>
      </c>
      <c r="G65" s="5"/>
      <c r="H65" s="8"/>
      <c r="I65" s="8">
        <v>1577</v>
      </c>
      <c r="J65" s="18">
        <v>1</v>
      </c>
      <c r="K65" s="3">
        <v>0.14000000000000001</v>
      </c>
      <c r="L65" s="11">
        <f t="shared" si="10"/>
        <v>27894.58</v>
      </c>
      <c r="M65" s="14">
        <f t="shared" si="11"/>
        <v>171352.41999999998</v>
      </c>
      <c r="N65" s="2"/>
      <c r="O65" s="2"/>
    </row>
    <row r="66" spans="1:15" x14ac:dyDescent="0.25">
      <c r="A66">
        <v>65</v>
      </c>
      <c r="B66" s="9">
        <v>5463</v>
      </c>
      <c r="C66" t="s">
        <v>26</v>
      </c>
      <c r="D66" t="s">
        <v>20</v>
      </c>
      <c r="E66" t="s">
        <v>46</v>
      </c>
      <c r="F66" s="53">
        <v>230330</v>
      </c>
      <c r="G66" s="5"/>
      <c r="H66" s="8"/>
      <c r="I66" s="8">
        <v>1264</v>
      </c>
      <c r="J66" s="18">
        <v>1</v>
      </c>
      <c r="K66" s="3">
        <v>0.14000000000000001</v>
      </c>
      <c r="L66" s="11">
        <f t="shared" si="10"/>
        <v>32246.200000000004</v>
      </c>
      <c r="M66" s="14">
        <f t="shared" si="11"/>
        <v>198083.8</v>
      </c>
      <c r="N66" s="2"/>
      <c r="O66" s="2"/>
    </row>
    <row r="67" spans="1:15" x14ac:dyDescent="0.25">
      <c r="A67">
        <v>66</v>
      </c>
      <c r="B67" s="9">
        <v>5639</v>
      </c>
      <c r="C67" t="s">
        <v>26</v>
      </c>
      <c r="D67" t="s">
        <v>20</v>
      </c>
      <c r="E67" t="s">
        <v>46</v>
      </c>
      <c r="F67" s="53">
        <v>197287</v>
      </c>
      <c r="G67" s="5"/>
      <c r="H67" s="8"/>
      <c r="I67" s="8">
        <v>1608</v>
      </c>
      <c r="J67" s="18">
        <v>1</v>
      </c>
      <c r="K67" s="3">
        <v>0.14000000000000001</v>
      </c>
      <c r="L67" s="11">
        <f t="shared" si="10"/>
        <v>27620.180000000004</v>
      </c>
      <c r="M67" s="14">
        <f t="shared" si="11"/>
        <v>169666.82</v>
      </c>
      <c r="N67" s="2"/>
      <c r="O67" s="2"/>
    </row>
    <row r="68" spans="1:15" x14ac:dyDescent="0.25">
      <c r="A68">
        <v>67</v>
      </c>
      <c r="B68" s="9">
        <v>5766</v>
      </c>
      <c r="C68" t="s">
        <v>26</v>
      </c>
      <c r="D68" t="s">
        <v>20</v>
      </c>
      <c r="E68" t="s">
        <v>46</v>
      </c>
      <c r="F68" s="53">
        <v>134943</v>
      </c>
      <c r="G68" s="5"/>
      <c r="H68" s="8"/>
      <c r="I68" s="8">
        <v>1053</v>
      </c>
      <c r="J68" s="18">
        <v>1</v>
      </c>
      <c r="K68" s="3">
        <v>0.14000000000000001</v>
      </c>
      <c r="L68" s="11">
        <f t="shared" si="10"/>
        <v>18892.02</v>
      </c>
      <c r="M68" s="14">
        <f t="shared" si="11"/>
        <v>116050.98</v>
      </c>
      <c r="N68" s="2"/>
      <c r="O68" s="2"/>
    </row>
    <row r="69" spans="1:15" x14ac:dyDescent="0.25">
      <c r="A69">
        <v>68</v>
      </c>
      <c r="B69">
        <v>8099</v>
      </c>
      <c r="C69" t="s">
        <v>26</v>
      </c>
      <c r="D69" t="s">
        <v>24</v>
      </c>
      <c r="E69" t="s">
        <v>46</v>
      </c>
      <c r="F69" s="53">
        <v>194313</v>
      </c>
      <c r="G69" s="5"/>
      <c r="H69" s="8"/>
      <c r="I69" s="8">
        <v>3980</v>
      </c>
      <c r="J69" s="18">
        <v>1</v>
      </c>
      <c r="K69" s="3">
        <v>0.14000000000000001</v>
      </c>
      <c r="L69" s="11">
        <f t="shared" si="10"/>
        <v>27203.820000000003</v>
      </c>
      <c r="M69" s="14">
        <f t="shared" si="11"/>
        <v>167109.18</v>
      </c>
      <c r="N69" s="2"/>
      <c r="O69" s="2"/>
    </row>
    <row r="70" spans="1:15" x14ac:dyDescent="0.25">
      <c r="A70">
        <v>69</v>
      </c>
      <c r="B70">
        <v>7759</v>
      </c>
      <c r="C70" t="s">
        <v>26</v>
      </c>
      <c r="D70" t="s">
        <v>24</v>
      </c>
      <c r="E70" t="s">
        <v>46</v>
      </c>
      <c r="F70" s="53">
        <v>18400</v>
      </c>
      <c r="G70" s="5"/>
      <c r="H70" s="8"/>
      <c r="I70" s="8">
        <v>309</v>
      </c>
      <c r="J70" s="18">
        <v>1</v>
      </c>
      <c r="K70" s="3">
        <v>0.14000000000000001</v>
      </c>
      <c r="L70" s="11">
        <f t="shared" si="10"/>
        <v>2576.0000000000005</v>
      </c>
      <c r="M70" s="14">
        <f t="shared" si="11"/>
        <v>15824</v>
      </c>
      <c r="N70" s="2"/>
      <c r="O70" s="2"/>
    </row>
    <row r="71" spans="1:15" x14ac:dyDescent="0.25">
      <c r="A71">
        <v>70</v>
      </c>
      <c r="B71">
        <v>7935</v>
      </c>
      <c r="C71" t="s">
        <v>26</v>
      </c>
      <c r="D71" t="s">
        <v>24</v>
      </c>
      <c r="E71" t="s">
        <v>46</v>
      </c>
      <c r="F71" s="53">
        <v>128513</v>
      </c>
      <c r="G71" s="5"/>
      <c r="H71" s="8"/>
      <c r="I71" s="8">
        <v>1407</v>
      </c>
      <c r="J71" s="18">
        <v>1</v>
      </c>
      <c r="K71" s="3">
        <v>0.14000000000000001</v>
      </c>
      <c r="L71" s="11">
        <f t="shared" si="10"/>
        <v>17991.820000000003</v>
      </c>
      <c r="M71" s="14">
        <f t="shared" si="11"/>
        <v>110521.18</v>
      </c>
      <c r="N71" s="2"/>
      <c r="O71" s="2"/>
    </row>
    <row r="72" spans="1:15" x14ac:dyDescent="0.25">
      <c r="A72">
        <v>71</v>
      </c>
      <c r="B72">
        <v>7887</v>
      </c>
      <c r="C72" t="s">
        <v>26</v>
      </c>
      <c r="D72" t="s">
        <v>24</v>
      </c>
      <c r="E72" t="s">
        <v>46</v>
      </c>
      <c r="F72" s="53">
        <v>69762</v>
      </c>
      <c r="G72" s="5"/>
      <c r="H72" s="8"/>
      <c r="I72" s="8">
        <v>1011</v>
      </c>
      <c r="J72" s="18">
        <v>1</v>
      </c>
      <c r="K72" s="3">
        <v>0.14000000000000001</v>
      </c>
      <c r="L72" s="11">
        <f t="shared" si="10"/>
        <v>9766.68</v>
      </c>
      <c r="M72" s="14">
        <f t="shared" si="11"/>
        <v>59995.32</v>
      </c>
      <c r="N72" s="2"/>
      <c r="O72" s="2"/>
    </row>
    <row r="73" spans="1:15" x14ac:dyDescent="0.25">
      <c r="A73">
        <v>72</v>
      </c>
      <c r="B73">
        <v>7757</v>
      </c>
      <c r="C73" t="s">
        <v>26</v>
      </c>
      <c r="D73" t="s">
        <v>24</v>
      </c>
      <c r="E73" t="s">
        <v>46</v>
      </c>
      <c r="F73" s="53">
        <v>161084</v>
      </c>
      <c r="G73" s="5"/>
      <c r="H73" s="8"/>
      <c r="I73" s="8">
        <v>1234</v>
      </c>
      <c r="J73" s="18">
        <v>1</v>
      </c>
      <c r="K73" s="3">
        <v>0.14000000000000001</v>
      </c>
      <c r="L73" s="11">
        <f t="shared" si="10"/>
        <v>22551.760000000002</v>
      </c>
      <c r="M73" s="14">
        <f t="shared" si="11"/>
        <v>138532.24</v>
      </c>
      <c r="N73" s="2"/>
      <c r="O73" s="2"/>
    </row>
    <row r="74" spans="1:15" x14ac:dyDescent="0.25">
      <c r="A74">
        <v>73</v>
      </c>
      <c r="B74">
        <v>7707</v>
      </c>
      <c r="C74" t="s">
        <v>26</v>
      </c>
      <c r="D74" t="s">
        <v>24</v>
      </c>
      <c r="E74" t="s">
        <v>46</v>
      </c>
      <c r="F74" s="53">
        <v>166022</v>
      </c>
      <c r="G74" s="5"/>
      <c r="H74" s="8"/>
      <c r="I74" s="8">
        <v>1034</v>
      </c>
      <c r="J74" s="18">
        <v>1</v>
      </c>
      <c r="K74" s="3">
        <v>0.14000000000000001</v>
      </c>
      <c r="L74" s="11">
        <f t="shared" si="10"/>
        <v>23243.08</v>
      </c>
      <c r="M74" s="14">
        <f t="shared" si="11"/>
        <v>142778.91999999998</v>
      </c>
      <c r="N74" s="2"/>
      <c r="O74" s="2"/>
    </row>
    <row r="75" spans="1:15" x14ac:dyDescent="0.25">
      <c r="A75">
        <v>74</v>
      </c>
      <c r="B75">
        <v>7685</v>
      </c>
      <c r="C75" t="s">
        <v>26</v>
      </c>
      <c r="D75" t="s">
        <v>24</v>
      </c>
      <c r="E75" t="s">
        <v>46</v>
      </c>
      <c r="F75" s="53">
        <v>163718</v>
      </c>
      <c r="G75" s="5"/>
      <c r="H75" s="8"/>
      <c r="I75" s="8">
        <v>2174</v>
      </c>
      <c r="J75" s="18">
        <v>1</v>
      </c>
      <c r="K75" s="3">
        <v>0.14000000000000001</v>
      </c>
      <c r="L75" s="11">
        <f t="shared" si="10"/>
        <v>22920.52</v>
      </c>
      <c r="M75" s="14">
        <f t="shared" si="11"/>
        <v>140797.48000000001</v>
      </c>
      <c r="N75" s="2"/>
      <c r="O75" s="2"/>
    </row>
    <row r="76" spans="1:15" x14ac:dyDescent="0.25">
      <c r="A76">
        <v>75</v>
      </c>
      <c r="B76">
        <v>7191</v>
      </c>
      <c r="C76" t="s">
        <v>26</v>
      </c>
      <c r="D76" t="s">
        <v>24</v>
      </c>
      <c r="E76" t="s">
        <v>46</v>
      </c>
      <c r="F76" s="53">
        <v>179041</v>
      </c>
      <c r="G76" s="5"/>
      <c r="H76" s="8"/>
      <c r="I76" s="8">
        <v>1280</v>
      </c>
      <c r="J76" s="18">
        <v>1</v>
      </c>
      <c r="K76" s="3">
        <v>0.14000000000000001</v>
      </c>
      <c r="L76" s="11">
        <f t="shared" si="10"/>
        <v>25065.74</v>
      </c>
      <c r="M76" s="14">
        <f t="shared" si="11"/>
        <v>153975.26</v>
      </c>
      <c r="N76" s="2"/>
      <c r="O76" s="2"/>
    </row>
    <row r="77" spans="1:15" x14ac:dyDescent="0.25">
      <c r="A77">
        <v>76</v>
      </c>
      <c r="B77">
        <v>6181</v>
      </c>
      <c r="C77" t="s">
        <v>26</v>
      </c>
      <c r="D77" t="s">
        <v>20</v>
      </c>
      <c r="E77" t="s">
        <v>46</v>
      </c>
      <c r="F77" s="53">
        <v>298884</v>
      </c>
      <c r="G77" s="5"/>
      <c r="H77" s="8"/>
      <c r="I77" s="8">
        <v>1436</v>
      </c>
      <c r="J77" s="18">
        <v>1</v>
      </c>
      <c r="K77" s="3">
        <v>0.14000000000000001</v>
      </c>
      <c r="L77" s="11">
        <f t="shared" si="10"/>
        <v>41843.760000000002</v>
      </c>
      <c r="M77" s="14">
        <f t="shared" si="11"/>
        <v>257040.24</v>
      </c>
      <c r="N77" s="2"/>
      <c r="O77" s="2"/>
    </row>
    <row r="78" spans="1:15" x14ac:dyDescent="0.25">
      <c r="A78">
        <v>77</v>
      </c>
      <c r="B78">
        <v>6004</v>
      </c>
      <c r="C78" t="s">
        <v>1</v>
      </c>
      <c r="D78" t="s">
        <v>24</v>
      </c>
      <c r="E78" t="s">
        <v>46</v>
      </c>
      <c r="F78" s="53">
        <v>229085</v>
      </c>
      <c r="G78" s="5"/>
      <c r="H78" s="8"/>
      <c r="I78" s="8">
        <v>1303</v>
      </c>
      <c r="J78" s="18">
        <v>0.1</v>
      </c>
      <c r="K78" s="3">
        <v>0.28000000000000003</v>
      </c>
      <c r="L78" s="11">
        <f t="shared" si="10"/>
        <v>64143.8</v>
      </c>
      <c r="M78" s="14">
        <f t="shared" si="11"/>
        <v>164941.20000000001</v>
      </c>
      <c r="N78" s="2"/>
      <c r="O78" s="2"/>
    </row>
    <row r="79" spans="1:15" x14ac:dyDescent="0.25">
      <c r="A79">
        <v>78</v>
      </c>
      <c r="B79">
        <v>6375</v>
      </c>
      <c r="C79" t="s">
        <v>1</v>
      </c>
      <c r="D79" t="s">
        <v>20</v>
      </c>
      <c r="E79" t="s">
        <v>46</v>
      </c>
      <c r="F79" s="53">
        <v>122633</v>
      </c>
      <c r="G79" s="5"/>
      <c r="H79" s="8"/>
      <c r="I79" s="8">
        <v>1719</v>
      </c>
      <c r="J79" s="18">
        <v>0.1</v>
      </c>
      <c r="K79" s="3">
        <v>0.28000000000000003</v>
      </c>
      <c r="L79" s="11">
        <f t="shared" si="10"/>
        <v>34337.240000000005</v>
      </c>
      <c r="M79" s="14">
        <f t="shared" si="11"/>
        <v>88295.76</v>
      </c>
      <c r="N79" s="2"/>
      <c r="O79" s="2"/>
    </row>
    <row r="80" spans="1:15" x14ac:dyDescent="0.25">
      <c r="A80">
        <v>79</v>
      </c>
      <c r="B80">
        <v>6375</v>
      </c>
      <c r="C80" t="s">
        <v>1</v>
      </c>
      <c r="D80" t="s">
        <v>20</v>
      </c>
      <c r="E80" t="s">
        <v>46</v>
      </c>
      <c r="F80" s="53">
        <v>127163</v>
      </c>
      <c r="G80" s="5"/>
      <c r="H80" s="8"/>
      <c r="I80" s="8">
        <v>2005</v>
      </c>
      <c r="J80" s="18">
        <v>0.1</v>
      </c>
      <c r="K80" s="3">
        <v>0.28000000000000003</v>
      </c>
      <c r="L80" s="11">
        <f t="shared" si="10"/>
        <v>35605.640000000007</v>
      </c>
      <c r="M80" s="14">
        <f t="shared" si="11"/>
        <v>91557.359999999986</v>
      </c>
      <c r="N80" s="2"/>
      <c r="O80" s="2"/>
    </row>
    <row r="81" spans="1:15" x14ac:dyDescent="0.25">
      <c r="A81">
        <v>80</v>
      </c>
      <c r="B81">
        <v>8236</v>
      </c>
      <c r="C81" t="s">
        <v>0</v>
      </c>
      <c r="D81" t="s">
        <v>24</v>
      </c>
      <c r="E81" t="s">
        <v>46</v>
      </c>
      <c r="F81" s="53">
        <v>168734</v>
      </c>
      <c r="G81" s="5"/>
      <c r="H81" s="8"/>
      <c r="I81" s="8">
        <v>1002</v>
      </c>
      <c r="J81" s="18">
        <v>0.1</v>
      </c>
      <c r="K81" s="3">
        <v>0.28000000000000003</v>
      </c>
      <c r="L81" s="11">
        <f t="shared" si="10"/>
        <v>47245.520000000004</v>
      </c>
      <c r="M81" s="14">
        <f t="shared" si="11"/>
        <v>121488.48</v>
      </c>
      <c r="N81" s="2"/>
      <c r="O81" s="2"/>
    </row>
    <row r="82" spans="1:15" x14ac:dyDescent="0.25">
      <c r="A82">
        <v>81</v>
      </c>
      <c r="B82">
        <v>9265</v>
      </c>
      <c r="C82" t="s">
        <v>2</v>
      </c>
      <c r="D82" t="s">
        <v>24</v>
      </c>
      <c r="E82" t="s">
        <v>46</v>
      </c>
      <c r="F82" s="53">
        <v>77782</v>
      </c>
      <c r="G82" s="5"/>
      <c r="H82" s="8"/>
      <c r="I82" s="8">
        <v>631</v>
      </c>
      <c r="J82" s="18">
        <v>0.3</v>
      </c>
      <c r="K82" s="3">
        <v>0.23</v>
      </c>
      <c r="L82" s="11">
        <f t="shared" si="10"/>
        <v>17889.86</v>
      </c>
      <c r="M82" s="14">
        <f t="shared" si="11"/>
        <v>59892.14</v>
      </c>
      <c r="N82" s="2"/>
      <c r="O82" s="2"/>
    </row>
    <row r="83" spans="1:15" x14ac:dyDescent="0.25">
      <c r="A83">
        <v>82</v>
      </c>
      <c r="B83">
        <v>9255</v>
      </c>
      <c r="C83" t="s">
        <v>2</v>
      </c>
      <c r="D83" t="s">
        <v>24</v>
      </c>
      <c r="E83" t="s">
        <v>46</v>
      </c>
      <c r="F83" s="53">
        <v>102491</v>
      </c>
      <c r="G83" s="5"/>
      <c r="H83" s="8"/>
      <c r="I83" s="8">
        <v>537</v>
      </c>
      <c r="J83" s="18">
        <v>0.3</v>
      </c>
      <c r="K83" s="3">
        <v>0.23</v>
      </c>
      <c r="L83" s="11">
        <f t="shared" si="10"/>
        <v>23572.93</v>
      </c>
      <c r="M83" s="14">
        <f t="shared" si="11"/>
        <v>78918.070000000007</v>
      </c>
      <c r="N83" s="2"/>
      <c r="O83" s="2"/>
    </row>
    <row r="84" spans="1:15" x14ac:dyDescent="0.25">
      <c r="A84">
        <v>83</v>
      </c>
      <c r="B84">
        <v>6800</v>
      </c>
      <c r="C84" t="s">
        <v>28</v>
      </c>
      <c r="D84" t="s">
        <v>19</v>
      </c>
      <c r="E84" t="s">
        <v>46</v>
      </c>
      <c r="F84" s="53">
        <v>514363</v>
      </c>
      <c r="G84" s="5"/>
      <c r="H84" s="8"/>
      <c r="I84" s="8">
        <v>4267</v>
      </c>
      <c r="J84" s="18">
        <v>0.5</v>
      </c>
      <c r="K84" s="3">
        <v>0.17</v>
      </c>
      <c r="L84" s="11">
        <f t="shared" si="10"/>
        <v>87441.71</v>
      </c>
      <c r="M84" s="14">
        <f t="shared" si="11"/>
        <v>426921.29</v>
      </c>
      <c r="N84" s="2"/>
      <c r="O84" s="2"/>
    </row>
    <row r="85" spans="1:15" x14ac:dyDescent="0.25">
      <c r="A85">
        <v>84</v>
      </c>
      <c r="B85">
        <v>6887</v>
      </c>
      <c r="C85" t="s">
        <v>29</v>
      </c>
      <c r="D85" t="s">
        <v>20</v>
      </c>
      <c r="E85" t="s">
        <v>46</v>
      </c>
      <c r="F85" s="53">
        <v>68419</v>
      </c>
      <c r="G85" s="5"/>
      <c r="H85" s="8"/>
      <c r="I85" s="8">
        <v>188</v>
      </c>
      <c r="J85" s="18">
        <v>0.5</v>
      </c>
      <c r="K85" s="3">
        <v>0.17</v>
      </c>
      <c r="L85" s="11">
        <f t="shared" si="10"/>
        <v>11631.230000000001</v>
      </c>
      <c r="M85" s="14">
        <f t="shared" si="11"/>
        <v>56787.77</v>
      </c>
      <c r="N85" s="2"/>
      <c r="O85" s="2"/>
    </row>
    <row r="86" spans="1:15" x14ac:dyDescent="0.25">
      <c r="A86">
        <v>85</v>
      </c>
      <c r="B86">
        <v>6961</v>
      </c>
      <c r="C86" t="s">
        <v>28</v>
      </c>
      <c r="D86" t="s">
        <v>20</v>
      </c>
      <c r="E86" t="s">
        <v>46</v>
      </c>
      <c r="F86" s="53">
        <v>139182</v>
      </c>
      <c r="G86" s="5"/>
      <c r="H86" s="8"/>
      <c r="I86" s="8">
        <v>1038</v>
      </c>
      <c r="J86" s="18">
        <v>0.5</v>
      </c>
      <c r="K86" s="3">
        <v>0.17</v>
      </c>
      <c r="L86" s="11">
        <f t="shared" si="10"/>
        <v>23660.940000000002</v>
      </c>
      <c r="M86" s="14">
        <f t="shared" si="11"/>
        <v>115521.06</v>
      </c>
      <c r="N86" s="2"/>
      <c r="O86" s="2"/>
    </row>
    <row r="87" spans="1:15" x14ac:dyDescent="0.25">
      <c r="A87">
        <v>86</v>
      </c>
      <c r="B87">
        <v>6985</v>
      </c>
      <c r="C87" t="s">
        <v>28</v>
      </c>
      <c r="D87" t="s">
        <v>20</v>
      </c>
      <c r="E87" t="s">
        <v>46</v>
      </c>
      <c r="F87" s="53">
        <v>132574</v>
      </c>
      <c r="G87" s="5"/>
      <c r="H87" s="8"/>
      <c r="I87" s="8">
        <v>2097</v>
      </c>
      <c r="J87" s="18">
        <v>0.5</v>
      </c>
      <c r="K87" s="3">
        <v>0.17</v>
      </c>
      <c r="L87" s="11">
        <f t="shared" si="10"/>
        <v>22537.58</v>
      </c>
      <c r="M87" s="14">
        <f t="shared" si="11"/>
        <v>110036.42</v>
      </c>
      <c r="N87" s="2"/>
      <c r="O87" s="2"/>
    </row>
    <row r="88" spans="1:15" x14ac:dyDescent="0.25">
      <c r="A88">
        <v>87</v>
      </c>
      <c r="B88">
        <v>7416</v>
      </c>
      <c r="C88" t="s">
        <v>30</v>
      </c>
      <c r="D88" t="s">
        <v>20</v>
      </c>
      <c r="E88" t="s">
        <v>46</v>
      </c>
      <c r="F88" s="53">
        <v>325976</v>
      </c>
      <c r="G88" s="5"/>
      <c r="H88" s="8"/>
      <c r="I88" s="8">
        <v>2729</v>
      </c>
      <c r="J88" s="18">
        <v>1.4</v>
      </c>
      <c r="K88" s="3">
        <v>0.11</v>
      </c>
      <c r="L88" s="11">
        <f t="shared" si="10"/>
        <v>35857.360000000001</v>
      </c>
      <c r="M88" s="14">
        <f t="shared" si="11"/>
        <v>290118.64</v>
      </c>
      <c r="N88" s="2"/>
      <c r="O88" s="2"/>
    </row>
    <row r="89" spans="1:15" x14ac:dyDescent="0.25">
      <c r="A89">
        <v>88</v>
      </c>
      <c r="B89">
        <v>8226</v>
      </c>
      <c r="C89" t="s">
        <v>30</v>
      </c>
      <c r="D89" t="s">
        <v>20</v>
      </c>
      <c r="E89" t="s">
        <v>46</v>
      </c>
      <c r="F89" s="53">
        <v>147604</v>
      </c>
      <c r="G89" s="5"/>
      <c r="H89" s="8"/>
      <c r="I89" s="8">
        <v>1206</v>
      </c>
      <c r="J89" s="18">
        <v>1.4</v>
      </c>
      <c r="K89" s="3">
        <v>0.11</v>
      </c>
      <c r="L89" s="11">
        <f t="shared" si="10"/>
        <v>16236.44</v>
      </c>
      <c r="M89" s="14">
        <f t="shared" si="11"/>
        <v>131367.56</v>
      </c>
      <c r="N89" s="2"/>
      <c r="O89" s="2"/>
    </row>
    <row r="90" spans="1:15" x14ac:dyDescent="0.25">
      <c r="A90">
        <v>89</v>
      </c>
      <c r="B90">
        <v>6575</v>
      </c>
      <c r="C90" t="s">
        <v>28</v>
      </c>
      <c r="D90" t="s">
        <v>20</v>
      </c>
      <c r="E90" t="s">
        <v>46</v>
      </c>
      <c r="F90" s="53">
        <v>230083</v>
      </c>
      <c r="G90" s="5"/>
      <c r="H90" s="8"/>
      <c r="I90" s="8">
        <v>1724</v>
      </c>
      <c r="J90" s="18">
        <v>0.5</v>
      </c>
      <c r="K90" s="3">
        <v>0.17</v>
      </c>
      <c r="L90" s="11">
        <f t="shared" si="10"/>
        <v>39114.11</v>
      </c>
      <c r="M90" s="14">
        <f t="shared" si="11"/>
        <v>190968.89</v>
      </c>
      <c r="N90" s="2"/>
      <c r="O90" s="2"/>
    </row>
    <row r="91" spans="1:15" x14ac:dyDescent="0.25">
      <c r="A91">
        <v>90</v>
      </c>
      <c r="B91">
        <v>6335</v>
      </c>
      <c r="C91" t="s">
        <v>28</v>
      </c>
      <c r="D91" t="s">
        <v>20</v>
      </c>
      <c r="E91" t="s">
        <v>46</v>
      </c>
      <c r="F91" s="53">
        <v>238309</v>
      </c>
      <c r="G91" s="5"/>
      <c r="H91" s="8"/>
      <c r="I91" s="8">
        <v>1894</v>
      </c>
      <c r="J91" s="18">
        <v>0.5</v>
      </c>
      <c r="K91" s="3">
        <v>0.17</v>
      </c>
      <c r="L91" s="11">
        <f t="shared" si="10"/>
        <v>40512.530000000006</v>
      </c>
      <c r="M91" s="14">
        <f t="shared" si="11"/>
        <v>197796.47</v>
      </c>
      <c r="N91" s="2"/>
      <c r="O91" s="2"/>
    </row>
    <row r="92" spans="1:15" x14ac:dyDescent="0.25">
      <c r="A92">
        <v>91</v>
      </c>
      <c r="B92">
        <v>6423</v>
      </c>
      <c r="C92" t="s">
        <v>28</v>
      </c>
      <c r="D92" t="s">
        <v>20</v>
      </c>
      <c r="E92" t="s">
        <v>46</v>
      </c>
      <c r="F92" s="53">
        <v>101576</v>
      </c>
      <c r="G92" s="5"/>
      <c r="H92" s="8"/>
      <c r="I92" s="8">
        <v>897</v>
      </c>
      <c r="J92" s="18">
        <v>0.5</v>
      </c>
      <c r="K92" s="3">
        <v>0.17</v>
      </c>
      <c r="L92" s="11">
        <f t="shared" si="10"/>
        <v>17267.920000000002</v>
      </c>
      <c r="M92" s="14">
        <f t="shared" si="11"/>
        <v>84308.08</v>
      </c>
      <c r="N92" s="2"/>
      <c r="O92" s="2"/>
    </row>
    <row r="93" spans="1:15" x14ac:dyDescent="0.25">
      <c r="A93">
        <v>92</v>
      </c>
      <c r="B93">
        <v>6230</v>
      </c>
      <c r="C93" t="s">
        <v>28</v>
      </c>
      <c r="D93" t="s">
        <v>20</v>
      </c>
      <c r="E93" t="s">
        <v>46</v>
      </c>
      <c r="F93" s="53">
        <v>180016</v>
      </c>
      <c r="G93" s="5"/>
      <c r="H93" s="8"/>
      <c r="I93" s="8">
        <v>728</v>
      </c>
      <c r="J93" s="18">
        <v>0.5</v>
      </c>
      <c r="K93" s="3">
        <v>0.17</v>
      </c>
      <c r="L93" s="11">
        <f t="shared" si="10"/>
        <v>30602.720000000001</v>
      </c>
      <c r="M93" s="14">
        <f t="shared" si="11"/>
        <v>149413.28</v>
      </c>
      <c r="N93" s="2"/>
      <c r="O93" s="2"/>
    </row>
    <row r="94" spans="1:15" x14ac:dyDescent="0.25">
      <c r="A94">
        <v>93</v>
      </c>
      <c r="B94">
        <v>6310</v>
      </c>
      <c r="C94" t="s">
        <v>28</v>
      </c>
      <c r="D94" t="s">
        <v>20</v>
      </c>
      <c r="E94" t="s">
        <v>46</v>
      </c>
      <c r="F94" s="53">
        <v>102350</v>
      </c>
      <c r="G94" s="5"/>
      <c r="H94" s="8"/>
      <c r="I94" s="8">
        <v>1253</v>
      </c>
      <c r="J94" s="18">
        <v>0.5</v>
      </c>
      <c r="K94" s="3">
        <v>0.17</v>
      </c>
      <c r="L94" s="11">
        <f t="shared" si="10"/>
        <v>17399.5</v>
      </c>
      <c r="M94" s="14">
        <f t="shared" si="11"/>
        <v>84950.5</v>
      </c>
      <c r="N94" s="2"/>
      <c r="O94" s="2"/>
    </row>
    <row r="95" spans="1:15" x14ac:dyDescent="0.25">
      <c r="A95">
        <v>94</v>
      </c>
      <c r="B95">
        <v>6312</v>
      </c>
      <c r="C95" t="s">
        <v>28</v>
      </c>
      <c r="D95" t="s">
        <v>20</v>
      </c>
      <c r="E95" t="s">
        <v>46</v>
      </c>
      <c r="F95" s="53">
        <v>101208</v>
      </c>
      <c r="G95" s="5"/>
      <c r="H95" s="8"/>
      <c r="I95" s="8">
        <v>678</v>
      </c>
      <c r="J95" s="18">
        <v>0.5</v>
      </c>
      <c r="K95" s="3">
        <v>0.17</v>
      </c>
      <c r="L95" s="11">
        <f t="shared" si="10"/>
        <v>17205.36</v>
      </c>
      <c r="M95" s="14">
        <f t="shared" si="11"/>
        <v>84002.64</v>
      </c>
      <c r="N95" s="2"/>
      <c r="O95" s="2"/>
    </row>
    <row r="96" spans="1:15" x14ac:dyDescent="0.25">
      <c r="A96">
        <v>95</v>
      </c>
      <c r="B96">
        <v>6243</v>
      </c>
      <c r="C96" t="s">
        <v>28</v>
      </c>
      <c r="D96" t="s">
        <v>20</v>
      </c>
      <c r="E96" t="s">
        <v>46</v>
      </c>
      <c r="F96" s="53">
        <v>34966</v>
      </c>
      <c r="G96" s="5"/>
      <c r="H96" s="8"/>
      <c r="I96" s="8">
        <v>336</v>
      </c>
      <c r="J96" s="18">
        <v>0.5</v>
      </c>
      <c r="K96" s="3">
        <v>0.17</v>
      </c>
      <c r="L96" s="11">
        <f t="shared" si="10"/>
        <v>5944.22</v>
      </c>
      <c r="M96" s="14">
        <f t="shared" si="11"/>
        <v>29021.78</v>
      </c>
      <c r="N96" s="2"/>
      <c r="O96" s="2"/>
    </row>
    <row r="97" spans="1:15" x14ac:dyDescent="0.25">
      <c r="A97">
        <v>96</v>
      </c>
      <c r="B97">
        <v>6380</v>
      </c>
      <c r="C97" t="s">
        <v>28</v>
      </c>
      <c r="D97" t="s">
        <v>27</v>
      </c>
      <c r="E97" t="s">
        <v>46</v>
      </c>
      <c r="F97" s="53">
        <v>228200</v>
      </c>
      <c r="G97" s="5"/>
      <c r="H97" s="8"/>
      <c r="I97" s="8">
        <v>2490</v>
      </c>
      <c r="J97" s="18">
        <v>0.5</v>
      </c>
      <c r="K97" s="3">
        <v>0.17</v>
      </c>
      <c r="L97" s="11">
        <f t="shared" si="10"/>
        <v>38794</v>
      </c>
      <c r="M97" s="14">
        <f t="shared" si="11"/>
        <v>189406</v>
      </c>
      <c r="N97" s="2"/>
      <c r="O97" s="2"/>
    </row>
    <row r="98" spans="1:15" x14ac:dyDescent="0.25">
      <c r="A98">
        <v>97</v>
      </c>
      <c r="B98">
        <v>6380</v>
      </c>
      <c r="C98" t="s">
        <v>28</v>
      </c>
      <c r="D98" t="s">
        <v>27</v>
      </c>
      <c r="E98" t="s">
        <v>46</v>
      </c>
      <c r="F98" s="53">
        <v>62500</v>
      </c>
      <c r="G98" s="5"/>
      <c r="H98" s="8"/>
      <c r="I98" s="8">
        <v>500</v>
      </c>
      <c r="J98" s="18">
        <v>0.5</v>
      </c>
      <c r="K98" s="3">
        <v>0.17</v>
      </c>
      <c r="L98" s="11">
        <f t="shared" si="10"/>
        <v>10625</v>
      </c>
      <c r="M98" s="14">
        <f t="shared" si="11"/>
        <v>51875</v>
      </c>
      <c r="N98" s="2"/>
      <c r="O98" s="2"/>
    </row>
    <row r="99" spans="1:15" x14ac:dyDescent="0.25">
      <c r="A99">
        <v>98</v>
      </c>
      <c r="B99">
        <v>6358</v>
      </c>
      <c r="C99" t="s">
        <v>28</v>
      </c>
      <c r="D99" t="s">
        <v>27</v>
      </c>
      <c r="E99" t="s">
        <v>46</v>
      </c>
      <c r="F99" s="53">
        <v>162402</v>
      </c>
      <c r="G99" s="5"/>
      <c r="H99" s="8"/>
      <c r="I99" s="8">
        <v>1083</v>
      </c>
      <c r="J99" s="18">
        <v>0.5</v>
      </c>
      <c r="K99" s="3">
        <v>0.17</v>
      </c>
      <c r="L99" s="11">
        <f t="shared" si="10"/>
        <v>27608.340000000004</v>
      </c>
      <c r="M99" s="14">
        <f t="shared" si="11"/>
        <v>134793.66</v>
      </c>
      <c r="N99" s="2"/>
      <c r="O99" s="2"/>
    </row>
    <row r="100" spans="1:15" x14ac:dyDescent="0.25">
      <c r="A100">
        <v>99</v>
      </c>
      <c r="B100">
        <v>6700</v>
      </c>
      <c r="C100" t="s">
        <v>28</v>
      </c>
      <c r="D100" t="s">
        <v>27</v>
      </c>
      <c r="E100" t="s">
        <v>46</v>
      </c>
      <c r="F100" s="53">
        <v>242816</v>
      </c>
      <c r="G100" s="5"/>
      <c r="H100" s="8"/>
      <c r="I100" s="8">
        <v>1965</v>
      </c>
      <c r="J100" s="18">
        <v>0.5</v>
      </c>
      <c r="K100" s="3">
        <v>0.17</v>
      </c>
      <c r="L100" s="11">
        <f t="shared" si="10"/>
        <v>41278.720000000001</v>
      </c>
      <c r="M100" s="14">
        <f t="shared" si="11"/>
        <v>201537.28</v>
      </c>
      <c r="N100" s="2"/>
      <c r="O100" s="2"/>
    </row>
    <row r="101" spans="1:15" x14ac:dyDescent="0.25">
      <c r="A101">
        <v>100</v>
      </c>
      <c r="B101" t="s">
        <v>8</v>
      </c>
      <c r="C101" t="s">
        <v>31</v>
      </c>
      <c r="D101" t="s">
        <v>27</v>
      </c>
      <c r="E101" t="s">
        <v>46</v>
      </c>
      <c r="F101" s="53">
        <v>163105</v>
      </c>
      <c r="G101" s="5"/>
      <c r="H101" s="8"/>
      <c r="I101" s="8">
        <v>216</v>
      </c>
      <c r="J101" s="18">
        <v>0.7</v>
      </c>
      <c r="K101" s="3">
        <v>0.15</v>
      </c>
      <c r="L101" s="11">
        <f t="shared" si="10"/>
        <v>24465.75</v>
      </c>
      <c r="M101" s="14">
        <f t="shared" si="11"/>
        <v>138639.25</v>
      </c>
      <c r="N101" s="2"/>
      <c r="O101" s="2"/>
    </row>
    <row r="102" spans="1:15" x14ac:dyDescent="0.25">
      <c r="A102">
        <v>101</v>
      </c>
      <c r="B102">
        <v>9220</v>
      </c>
      <c r="C102" t="s">
        <v>32</v>
      </c>
      <c r="D102" t="s">
        <v>27</v>
      </c>
      <c r="E102" t="s">
        <v>46</v>
      </c>
      <c r="F102" s="53">
        <v>216793</v>
      </c>
      <c r="G102" s="5"/>
      <c r="H102" s="8"/>
      <c r="I102" s="8">
        <f>F102*0.0014</f>
        <v>303.5102</v>
      </c>
      <c r="J102" s="18">
        <v>1.3</v>
      </c>
      <c r="K102" s="3">
        <v>0.12</v>
      </c>
      <c r="L102" s="11">
        <f t="shared" si="10"/>
        <v>26015.16</v>
      </c>
      <c r="M102" s="14">
        <f t="shared" si="11"/>
        <v>190777.84</v>
      </c>
      <c r="N102" s="2"/>
      <c r="O102" s="2"/>
    </row>
    <row r="103" spans="1:15" x14ac:dyDescent="0.25">
      <c r="A103">
        <v>102</v>
      </c>
      <c r="B103">
        <v>9374</v>
      </c>
      <c r="C103" t="s">
        <v>32</v>
      </c>
      <c r="D103" t="s">
        <v>20</v>
      </c>
      <c r="E103" t="s">
        <v>46</v>
      </c>
      <c r="F103" s="53">
        <v>189421</v>
      </c>
      <c r="G103" s="5"/>
      <c r="H103" s="8"/>
      <c r="I103" s="8">
        <v>2321</v>
      </c>
      <c r="J103" s="18">
        <v>1.3</v>
      </c>
      <c r="K103" s="3">
        <v>0.12</v>
      </c>
      <c r="L103" s="11">
        <f t="shared" si="10"/>
        <v>22730.52</v>
      </c>
      <c r="M103" s="14">
        <f t="shared" si="11"/>
        <v>166690.48000000001</v>
      </c>
      <c r="N103" s="2"/>
      <c r="O103" s="2"/>
    </row>
    <row r="104" spans="1:15" x14ac:dyDescent="0.25">
      <c r="A104">
        <v>103</v>
      </c>
      <c r="B104">
        <v>9180</v>
      </c>
      <c r="C104" t="s">
        <v>32</v>
      </c>
      <c r="D104" t="s">
        <v>20</v>
      </c>
      <c r="E104" t="s">
        <v>46</v>
      </c>
      <c r="F104" s="53">
        <v>236404</v>
      </c>
      <c r="G104" s="5"/>
      <c r="H104" s="8"/>
      <c r="I104" s="8">
        <v>682</v>
      </c>
      <c r="J104" s="18">
        <v>1.3</v>
      </c>
      <c r="K104" s="3">
        <v>0.12</v>
      </c>
      <c r="L104" s="11">
        <f t="shared" si="10"/>
        <v>28368.48</v>
      </c>
      <c r="M104" s="14">
        <f t="shared" si="11"/>
        <v>208035.52</v>
      </c>
      <c r="N104" s="2"/>
      <c r="O104" s="2"/>
    </row>
    <row r="105" spans="1:15" x14ac:dyDescent="0.25">
      <c r="A105">
        <v>104</v>
      </c>
      <c r="B105">
        <v>8978</v>
      </c>
      <c r="C105" t="s">
        <v>31</v>
      </c>
      <c r="D105" t="s">
        <v>20</v>
      </c>
      <c r="E105" t="s">
        <v>46</v>
      </c>
      <c r="F105" s="53">
        <v>130447</v>
      </c>
      <c r="G105" s="5"/>
      <c r="H105" s="8"/>
      <c r="I105" s="8">
        <v>1953</v>
      </c>
      <c r="J105" s="18">
        <v>0.7</v>
      </c>
      <c r="K105" s="3">
        <v>0.15</v>
      </c>
      <c r="L105" s="11">
        <f t="shared" si="10"/>
        <v>19567.05</v>
      </c>
      <c r="M105" s="14">
        <f t="shared" si="11"/>
        <v>110879.95</v>
      </c>
      <c r="N105" s="2"/>
      <c r="O105" s="2"/>
    </row>
    <row r="106" spans="1:15" x14ac:dyDescent="0.25">
      <c r="A106">
        <v>105</v>
      </c>
      <c r="B106">
        <v>6212</v>
      </c>
      <c r="C106" t="s">
        <v>33</v>
      </c>
      <c r="D106" t="s">
        <v>27</v>
      </c>
      <c r="E106" t="s">
        <v>46</v>
      </c>
      <c r="F106" s="53">
        <v>34400</v>
      </c>
      <c r="G106" s="5"/>
      <c r="H106" s="8"/>
      <c r="I106" s="8">
        <f>F106*0.02</f>
        <v>688</v>
      </c>
      <c r="J106" s="18">
        <v>0.5</v>
      </c>
      <c r="K106" s="3">
        <v>0.17</v>
      </c>
      <c r="L106" s="11">
        <f t="shared" si="10"/>
        <v>5848</v>
      </c>
      <c r="M106" s="14">
        <f t="shared" si="11"/>
        <v>28552</v>
      </c>
      <c r="N106" s="2"/>
      <c r="O106" s="2"/>
    </row>
    <row r="107" spans="1:15" x14ac:dyDescent="0.25">
      <c r="A107">
        <v>106</v>
      </c>
      <c r="B107">
        <v>6253</v>
      </c>
      <c r="C107" t="s">
        <v>33</v>
      </c>
      <c r="D107" t="s">
        <v>27</v>
      </c>
      <c r="E107" t="s">
        <v>46</v>
      </c>
      <c r="F107" s="53">
        <v>43989</v>
      </c>
      <c r="G107" s="5"/>
      <c r="H107" s="8"/>
      <c r="I107" s="8">
        <v>950</v>
      </c>
      <c r="J107" s="18">
        <v>0.5</v>
      </c>
      <c r="K107" s="3">
        <v>0.17</v>
      </c>
      <c r="L107" s="11">
        <f t="shared" si="10"/>
        <v>7478.13</v>
      </c>
      <c r="M107" s="14">
        <f t="shared" si="11"/>
        <v>36510.870000000003</v>
      </c>
      <c r="N107" s="2"/>
      <c r="O107" s="2"/>
    </row>
    <row r="108" spans="1:15" x14ac:dyDescent="0.25">
      <c r="A108">
        <v>107</v>
      </c>
      <c r="B108">
        <v>6265</v>
      </c>
      <c r="C108" t="s">
        <v>33</v>
      </c>
      <c r="D108" t="s">
        <v>27</v>
      </c>
      <c r="E108" t="s">
        <v>46</v>
      </c>
      <c r="F108" s="53">
        <v>106667</v>
      </c>
      <c r="G108" s="5"/>
      <c r="H108" s="8"/>
      <c r="I108" s="8">
        <v>951</v>
      </c>
      <c r="J108">
        <v>0.5</v>
      </c>
      <c r="K108" s="3">
        <v>0.17</v>
      </c>
      <c r="L108" s="11">
        <f t="shared" si="10"/>
        <v>18133.390000000003</v>
      </c>
      <c r="M108" s="14">
        <f t="shared" si="11"/>
        <v>88533.61</v>
      </c>
      <c r="N108" s="2"/>
      <c r="O108" s="2"/>
    </row>
    <row r="109" spans="1:15" x14ac:dyDescent="0.25">
      <c r="A109">
        <v>108</v>
      </c>
      <c r="B109">
        <v>6277</v>
      </c>
      <c r="C109" t="s">
        <v>33</v>
      </c>
      <c r="D109" t="s">
        <v>27</v>
      </c>
      <c r="E109" t="s">
        <v>46</v>
      </c>
      <c r="F109" s="53">
        <v>135964</v>
      </c>
      <c r="G109" s="5"/>
      <c r="H109" s="8"/>
      <c r="I109" s="8">
        <v>971</v>
      </c>
      <c r="J109">
        <v>0.5</v>
      </c>
      <c r="K109" s="3">
        <v>0.17</v>
      </c>
      <c r="L109" s="11">
        <f t="shared" si="10"/>
        <v>23113.88</v>
      </c>
      <c r="M109" s="14">
        <f t="shared" si="11"/>
        <v>112850.12</v>
      </c>
      <c r="N109" s="2"/>
      <c r="O109" s="2"/>
    </row>
    <row r="110" spans="1:15" x14ac:dyDescent="0.25">
      <c r="A110">
        <v>109</v>
      </c>
      <c r="B110">
        <v>6289</v>
      </c>
      <c r="C110" t="s">
        <v>33</v>
      </c>
      <c r="D110" t="s">
        <v>27</v>
      </c>
      <c r="E110" t="s">
        <v>46</v>
      </c>
      <c r="F110" s="53">
        <v>166260</v>
      </c>
      <c r="G110" s="5"/>
      <c r="H110" s="8"/>
      <c r="I110" s="8">
        <v>2180</v>
      </c>
      <c r="J110">
        <v>0.5</v>
      </c>
      <c r="K110" s="3">
        <v>0.17</v>
      </c>
      <c r="L110" s="11">
        <f t="shared" si="10"/>
        <v>28264.2</v>
      </c>
      <c r="M110" s="14">
        <f t="shared" si="11"/>
        <v>137995.79999999999</v>
      </c>
      <c r="N110" s="2"/>
      <c r="O110" s="2"/>
    </row>
    <row r="111" spans="1:15" x14ac:dyDescent="0.25">
      <c r="A111">
        <v>110</v>
      </c>
      <c r="B111">
        <v>6301</v>
      </c>
      <c r="C111" t="s">
        <v>33</v>
      </c>
      <c r="D111" t="s">
        <v>27</v>
      </c>
      <c r="E111" t="s">
        <v>46</v>
      </c>
      <c r="F111" s="53">
        <v>148962</v>
      </c>
      <c r="G111" s="5"/>
      <c r="H111" s="8"/>
      <c r="I111" s="8">
        <v>1272</v>
      </c>
      <c r="J111">
        <v>0.5</v>
      </c>
      <c r="K111" s="3">
        <v>0.17</v>
      </c>
      <c r="L111" s="11">
        <f t="shared" si="10"/>
        <v>25323.54</v>
      </c>
      <c r="M111" s="14">
        <f t="shared" si="11"/>
        <v>123638.45999999999</v>
      </c>
      <c r="N111" s="2"/>
      <c r="O111" s="2"/>
    </row>
    <row r="112" spans="1:15" x14ac:dyDescent="0.25">
      <c r="A112">
        <v>111</v>
      </c>
      <c r="B112">
        <v>6319</v>
      </c>
      <c r="C112" t="s">
        <v>33</v>
      </c>
      <c r="D112" t="s">
        <v>27</v>
      </c>
      <c r="E112" t="s">
        <v>46</v>
      </c>
      <c r="F112" s="53">
        <v>126284</v>
      </c>
      <c r="G112" s="5"/>
      <c r="H112" s="8"/>
      <c r="I112" s="8">
        <v>970</v>
      </c>
      <c r="J112">
        <v>0.5</v>
      </c>
      <c r="K112" s="3">
        <v>0.17</v>
      </c>
      <c r="L112" s="11">
        <f t="shared" si="10"/>
        <v>21468.280000000002</v>
      </c>
      <c r="M112" s="14">
        <f t="shared" si="11"/>
        <v>104815.72</v>
      </c>
      <c r="N112" s="2"/>
      <c r="O112" s="2"/>
    </row>
    <row r="113" spans="1:15" x14ac:dyDescent="0.25">
      <c r="A113">
        <v>112</v>
      </c>
      <c r="B113">
        <v>6310</v>
      </c>
      <c r="C113" t="s">
        <v>33</v>
      </c>
      <c r="D113" t="s">
        <v>27</v>
      </c>
      <c r="E113" t="s">
        <v>46</v>
      </c>
      <c r="F113" s="53">
        <v>136159</v>
      </c>
      <c r="G113" s="5"/>
      <c r="H113" s="8"/>
      <c r="I113" s="8">
        <v>1374</v>
      </c>
      <c r="J113">
        <v>0.5</v>
      </c>
      <c r="K113" s="3">
        <v>0.17</v>
      </c>
      <c r="L113" s="11">
        <f t="shared" si="10"/>
        <v>23147.030000000002</v>
      </c>
      <c r="M113" s="14">
        <f t="shared" si="11"/>
        <v>113011.97</v>
      </c>
      <c r="N113" s="2"/>
      <c r="O113" s="2"/>
    </row>
    <row r="114" spans="1:15" x14ac:dyDescent="0.25">
      <c r="A114">
        <v>113</v>
      </c>
      <c r="B114">
        <v>6335</v>
      </c>
      <c r="C114" t="s">
        <v>33</v>
      </c>
      <c r="D114" t="s">
        <v>27</v>
      </c>
      <c r="E114" t="s">
        <v>46</v>
      </c>
      <c r="F114" s="53">
        <v>144328</v>
      </c>
      <c r="G114" s="5"/>
      <c r="H114" s="8"/>
      <c r="I114" s="8">
        <v>1028</v>
      </c>
      <c r="J114">
        <v>0.5</v>
      </c>
      <c r="K114" s="3">
        <v>0.17</v>
      </c>
      <c r="L114" s="11">
        <f t="shared" ref="L114:L177" si="12">(F114*K114)</f>
        <v>24535.760000000002</v>
      </c>
      <c r="M114" s="14">
        <f t="shared" ref="M114:M177" si="13">F114-L114</f>
        <v>119792.23999999999</v>
      </c>
      <c r="N114" s="2"/>
      <c r="O114" s="2"/>
    </row>
    <row r="115" spans="1:15" x14ac:dyDescent="0.25">
      <c r="A115">
        <v>114</v>
      </c>
      <c r="B115">
        <v>6342</v>
      </c>
      <c r="C115" t="s">
        <v>33</v>
      </c>
      <c r="D115" t="s">
        <v>27</v>
      </c>
      <c r="E115" t="s">
        <v>46</v>
      </c>
      <c r="F115" s="53">
        <v>129607</v>
      </c>
      <c r="G115" s="5"/>
      <c r="H115" s="8"/>
      <c r="I115" s="8">
        <v>1084</v>
      </c>
      <c r="J115">
        <v>0.5</v>
      </c>
      <c r="K115" s="3">
        <v>0.17</v>
      </c>
      <c r="L115" s="11">
        <f t="shared" si="12"/>
        <v>22033.190000000002</v>
      </c>
      <c r="M115" s="14">
        <f t="shared" si="13"/>
        <v>107573.81</v>
      </c>
      <c r="N115" s="2"/>
      <c r="O115" s="2"/>
    </row>
    <row r="116" spans="1:15" x14ac:dyDescent="0.25">
      <c r="A116">
        <v>115</v>
      </c>
      <c r="B116">
        <v>6382</v>
      </c>
      <c r="C116" t="s">
        <v>33</v>
      </c>
      <c r="D116" t="s">
        <v>27</v>
      </c>
      <c r="E116" t="s">
        <v>46</v>
      </c>
      <c r="F116" s="53">
        <v>29000</v>
      </c>
      <c r="G116" s="5"/>
      <c r="H116" s="8"/>
      <c r="I116" s="8">
        <v>1384</v>
      </c>
      <c r="J116">
        <v>0.5</v>
      </c>
      <c r="K116" s="3">
        <v>0.17</v>
      </c>
      <c r="L116" s="11">
        <f t="shared" si="12"/>
        <v>4930</v>
      </c>
      <c r="M116" s="14">
        <f t="shared" si="13"/>
        <v>24070</v>
      </c>
      <c r="N116" s="2"/>
      <c r="O116" s="2"/>
    </row>
    <row r="117" spans="1:15" x14ac:dyDescent="0.25">
      <c r="A117">
        <v>116</v>
      </c>
      <c r="B117">
        <v>6347</v>
      </c>
      <c r="C117" t="s">
        <v>33</v>
      </c>
      <c r="D117" t="s">
        <v>27</v>
      </c>
      <c r="E117" t="s">
        <v>46</v>
      </c>
      <c r="F117" s="53">
        <v>245088</v>
      </c>
      <c r="G117" s="5"/>
      <c r="H117" s="8"/>
      <c r="I117" s="8">
        <v>565</v>
      </c>
      <c r="J117">
        <v>0.5</v>
      </c>
      <c r="K117" s="3">
        <v>0.17</v>
      </c>
      <c r="L117" s="11">
        <f t="shared" si="12"/>
        <v>41664.960000000006</v>
      </c>
      <c r="M117" s="14">
        <f t="shared" si="13"/>
        <v>203423.03999999998</v>
      </c>
      <c r="N117" s="2"/>
      <c r="O117" s="2"/>
    </row>
    <row r="118" spans="1:15" x14ac:dyDescent="0.25">
      <c r="A118">
        <v>117</v>
      </c>
      <c r="B118">
        <v>6347</v>
      </c>
      <c r="C118" t="s">
        <v>33</v>
      </c>
      <c r="D118" t="s">
        <v>27</v>
      </c>
      <c r="E118" t="s">
        <v>46</v>
      </c>
      <c r="F118" s="53">
        <v>268000</v>
      </c>
      <c r="G118" s="5"/>
      <c r="H118" s="8"/>
      <c r="I118" s="8">
        <v>514</v>
      </c>
      <c r="J118">
        <v>0.5</v>
      </c>
      <c r="K118" s="3">
        <v>0.17</v>
      </c>
      <c r="L118" s="11">
        <f t="shared" si="12"/>
        <v>45560</v>
      </c>
      <c r="M118" s="14">
        <f t="shared" si="13"/>
        <v>222440</v>
      </c>
      <c r="N118" s="2"/>
      <c r="O118" s="2"/>
    </row>
    <row r="119" spans="1:15" x14ac:dyDescent="0.25">
      <c r="A119">
        <v>118</v>
      </c>
      <c r="B119">
        <v>6371</v>
      </c>
      <c r="C119" t="s">
        <v>33</v>
      </c>
      <c r="D119" t="s">
        <v>27</v>
      </c>
      <c r="E119" t="s">
        <v>46</v>
      </c>
      <c r="F119" s="53">
        <v>62812</v>
      </c>
      <c r="G119" s="5"/>
      <c r="H119" s="8"/>
      <c r="I119" s="8">
        <v>1329</v>
      </c>
      <c r="J119">
        <v>0.5</v>
      </c>
      <c r="K119" s="3">
        <v>0.17</v>
      </c>
      <c r="L119" s="11">
        <f t="shared" si="12"/>
        <v>10678.04</v>
      </c>
      <c r="M119" s="14">
        <f t="shared" si="13"/>
        <v>52133.96</v>
      </c>
      <c r="N119" s="2"/>
      <c r="O119" s="2"/>
    </row>
    <row r="120" spans="1:15" x14ac:dyDescent="0.25">
      <c r="A120">
        <v>119</v>
      </c>
      <c r="B120">
        <v>6383</v>
      </c>
      <c r="C120" t="s">
        <v>33</v>
      </c>
      <c r="D120" t="s">
        <v>27</v>
      </c>
      <c r="E120" t="s">
        <v>46</v>
      </c>
      <c r="F120" s="53">
        <v>90813</v>
      </c>
      <c r="G120" s="5"/>
      <c r="H120" s="8"/>
      <c r="I120" s="8">
        <v>849</v>
      </c>
      <c r="J120">
        <v>0.5</v>
      </c>
      <c r="K120" s="3">
        <v>0.17</v>
      </c>
      <c r="L120" s="11">
        <f t="shared" si="12"/>
        <v>15438.210000000001</v>
      </c>
      <c r="M120" s="14">
        <f t="shared" si="13"/>
        <v>75374.789999999994</v>
      </c>
      <c r="N120" s="2"/>
      <c r="O120" s="2"/>
    </row>
    <row r="121" spans="1:15" x14ac:dyDescent="0.25">
      <c r="A121">
        <v>120</v>
      </c>
      <c r="B121">
        <v>6395</v>
      </c>
      <c r="C121" t="s">
        <v>33</v>
      </c>
      <c r="D121" t="s">
        <v>27</v>
      </c>
      <c r="E121" t="s">
        <v>46</v>
      </c>
      <c r="F121" s="53">
        <v>234173</v>
      </c>
      <c r="G121" s="5"/>
      <c r="H121" s="8"/>
      <c r="I121" s="8">
        <v>1777</v>
      </c>
      <c r="J121">
        <v>0.5</v>
      </c>
      <c r="K121" s="3">
        <v>0.17</v>
      </c>
      <c r="L121" s="11">
        <f t="shared" si="12"/>
        <v>39809.410000000003</v>
      </c>
      <c r="M121" s="14">
        <f t="shared" si="13"/>
        <v>194363.59</v>
      </c>
      <c r="N121" s="2"/>
      <c r="O121" s="2"/>
    </row>
    <row r="122" spans="1:15" x14ac:dyDescent="0.25">
      <c r="A122">
        <v>121</v>
      </c>
      <c r="B122">
        <v>6396</v>
      </c>
      <c r="C122" t="s">
        <v>33</v>
      </c>
      <c r="D122" t="s">
        <v>27</v>
      </c>
      <c r="E122" t="s">
        <v>46</v>
      </c>
      <c r="F122" s="53">
        <v>156085</v>
      </c>
      <c r="G122" s="5"/>
      <c r="H122" s="8"/>
      <c r="I122" s="8">
        <v>835</v>
      </c>
      <c r="J122">
        <v>0.5</v>
      </c>
      <c r="K122" s="3">
        <v>0.17</v>
      </c>
      <c r="L122" s="11">
        <f t="shared" si="12"/>
        <v>26534.45</v>
      </c>
      <c r="M122" s="14">
        <f t="shared" si="13"/>
        <v>129550.55</v>
      </c>
      <c r="N122" s="2"/>
      <c r="O122" s="2"/>
    </row>
    <row r="123" spans="1:15" x14ac:dyDescent="0.25">
      <c r="A123">
        <v>122</v>
      </c>
      <c r="B123">
        <v>6247</v>
      </c>
      <c r="C123" t="s">
        <v>33</v>
      </c>
      <c r="D123" t="s">
        <v>24</v>
      </c>
      <c r="E123" t="s">
        <v>46</v>
      </c>
      <c r="F123" s="53">
        <v>161847</v>
      </c>
      <c r="G123" s="5"/>
      <c r="H123" s="8"/>
      <c r="I123" s="8">
        <v>1291</v>
      </c>
      <c r="J123">
        <v>0.5</v>
      </c>
      <c r="K123" s="3">
        <v>0.17</v>
      </c>
      <c r="L123" s="11">
        <f t="shared" si="12"/>
        <v>27513.99</v>
      </c>
      <c r="M123" s="14">
        <f t="shared" si="13"/>
        <v>134333.01</v>
      </c>
      <c r="N123" s="2"/>
      <c r="O123" s="2"/>
    </row>
    <row r="124" spans="1:15" x14ac:dyDescent="0.25">
      <c r="A124">
        <v>123</v>
      </c>
      <c r="B124">
        <v>6242</v>
      </c>
      <c r="C124" t="s">
        <v>33</v>
      </c>
      <c r="D124" t="s">
        <v>27</v>
      </c>
      <c r="E124" t="s">
        <v>46</v>
      </c>
      <c r="F124" s="53">
        <v>56749</v>
      </c>
      <c r="G124" s="5"/>
      <c r="H124" s="8"/>
      <c r="I124" s="8">
        <v>1295</v>
      </c>
      <c r="J124">
        <v>0.5</v>
      </c>
      <c r="K124" s="3">
        <v>0.17</v>
      </c>
      <c r="L124" s="11">
        <f t="shared" si="12"/>
        <v>9647.33</v>
      </c>
      <c r="M124" s="14">
        <f t="shared" si="13"/>
        <v>47101.67</v>
      </c>
      <c r="N124" s="2"/>
      <c r="O124" s="2"/>
    </row>
    <row r="125" spans="1:15" x14ac:dyDescent="0.25">
      <c r="A125">
        <v>124</v>
      </c>
      <c r="B125">
        <v>6439</v>
      </c>
      <c r="C125" t="s">
        <v>33</v>
      </c>
      <c r="D125" t="s">
        <v>27</v>
      </c>
      <c r="E125" t="s">
        <v>46</v>
      </c>
      <c r="F125" s="53">
        <v>27000</v>
      </c>
      <c r="G125" s="5"/>
      <c r="H125" s="8"/>
      <c r="I125" s="8">
        <v>565</v>
      </c>
      <c r="J125">
        <v>0.5</v>
      </c>
      <c r="K125" s="3">
        <v>0.17</v>
      </c>
      <c r="L125" s="11">
        <f t="shared" si="12"/>
        <v>4590</v>
      </c>
      <c r="M125" s="14">
        <f t="shared" si="13"/>
        <v>22410</v>
      </c>
      <c r="N125" s="2"/>
      <c r="O125" s="2"/>
    </row>
    <row r="126" spans="1:15" x14ac:dyDescent="0.25">
      <c r="A126">
        <v>125</v>
      </c>
      <c r="B126">
        <v>6451</v>
      </c>
      <c r="C126" t="s">
        <v>33</v>
      </c>
      <c r="D126" t="s">
        <v>27</v>
      </c>
      <c r="E126" t="s">
        <v>46</v>
      </c>
      <c r="F126" s="53">
        <v>230472</v>
      </c>
      <c r="G126" s="5"/>
      <c r="H126" s="8"/>
      <c r="I126" s="8">
        <v>2088</v>
      </c>
      <c r="J126">
        <v>0.5</v>
      </c>
      <c r="K126" s="3">
        <v>0.17</v>
      </c>
      <c r="L126" s="11">
        <f t="shared" si="12"/>
        <v>39180.240000000005</v>
      </c>
      <c r="M126" s="14">
        <f t="shared" si="13"/>
        <v>191291.76</v>
      </c>
      <c r="N126" s="2"/>
      <c r="O126" s="2"/>
    </row>
    <row r="127" spans="1:15" x14ac:dyDescent="0.25">
      <c r="A127">
        <v>126</v>
      </c>
      <c r="B127">
        <v>6507</v>
      </c>
      <c r="C127" t="s">
        <v>33</v>
      </c>
      <c r="D127" t="s">
        <v>27</v>
      </c>
      <c r="E127" t="s">
        <v>46</v>
      </c>
      <c r="F127" s="53">
        <v>190822</v>
      </c>
      <c r="G127" s="5"/>
      <c r="H127" s="8"/>
      <c r="I127" s="8">
        <v>1821</v>
      </c>
      <c r="J127">
        <v>0.5</v>
      </c>
      <c r="K127" s="3">
        <v>0.17</v>
      </c>
      <c r="L127" s="11">
        <f t="shared" si="12"/>
        <v>32439.74</v>
      </c>
      <c r="M127" s="14">
        <f t="shared" si="13"/>
        <v>158382.26</v>
      </c>
      <c r="N127" s="2"/>
      <c r="O127" s="2"/>
    </row>
    <row r="128" spans="1:15" x14ac:dyDescent="0.25">
      <c r="A128">
        <v>127</v>
      </c>
      <c r="B128">
        <v>6519</v>
      </c>
      <c r="C128" t="s">
        <v>33</v>
      </c>
      <c r="D128" t="s">
        <v>27</v>
      </c>
      <c r="E128" t="s">
        <v>46</v>
      </c>
      <c r="F128" s="53">
        <v>176064</v>
      </c>
      <c r="G128" s="5"/>
      <c r="H128" s="8"/>
      <c r="I128" s="8">
        <v>2873</v>
      </c>
      <c r="J128">
        <v>0.6</v>
      </c>
      <c r="K128" s="3">
        <v>0.16</v>
      </c>
      <c r="L128" s="11">
        <f t="shared" si="12"/>
        <v>28170.240000000002</v>
      </c>
      <c r="M128" s="14">
        <f t="shared" si="13"/>
        <v>147893.76000000001</v>
      </c>
      <c r="N128" s="2"/>
      <c r="O128" s="2"/>
    </row>
    <row r="129" spans="1:15" x14ac:dyDescent="0.25">
      <c r="A129">
        <v>128</v>
      </c>
      <c r="B129">
        <v>6525</v>
      </c>
      <c r="C129" t="s">
        <v>33</v>
      </c>
      <c r="D129" t="s">
        <v>27</v>
      </c>
      <c r="E129" t="s">
        <v>46</v>
      </c>
      <c r="F129" s="53">
        <v>272138</v>
      </c>
      <c r="G129" s="5"/>
      <c r="H129" s="8"/>
      <c r="I129" s="8">
        <v>1336</v>
      </c>
      <c r="J129">
        <v>0.6</v>
      </c>
      <c r="K129" s="3">
        <v>0.16</v>
      </c>
      <c r="L129" s="11">
        <f t="shared" si="12"/>
        <v>43542.080000000002</v>
      </c>
      <c r="M129" s="14">
        <f t="shared" si="13"/>
        <v>228595.91999999998</v>
      </c>
      <c r="N129" s="2"/>
      <c r="O129" s="2"/>
    </row>
    <row r="130" spans="1:15" x14ac:dyDescent="0.25">
      <c r="A130">
        <v>129</v>
      </c>
      <c r="B130">
        <v>6537</v>
      </c>
      <c r="C130" t="s">
        <v>33</v>
      </c>
      <c r="D130" t="s">
        <v>27</v>
      </c>
      <c r="E130" t="s">
        <v>46</v>
      </c>
      <c r="F130" s="53">
        <v>151168</v>
      </c>
      <c r="G130" s="5"/>
      <c r="H130" s="8"/>
      <c r="I130" s="8">
        <v>139</v>
      </c>
      <c r="J130">
        <v>0.6</v>
      </c>
      <c r="K130" s="3">
        <v>0.16</v>
      </c>
      <c r="L130" s="11">
        <f t="shared" si="12"/>
        <v>24186.880000000001</v>
      </c>
      <c r="M130" s="14">
        <f t="shared" si="13"/>
        <v>126981.12</v>
      </c>
      <c r="N130" s="2"/>
      <c r="O130" s="2"/>
    </row>
    <row r="131" spans="1:15" x14ac:dyDescent="0.25">
      <c r="A131">
        <v>130</v>
      </c>
      <c r="B131">
        <v>6543</v>
      </c>
      <c r="C131" t="s">
        <v>33</v>
      </c>
      <c r="D131" t="s">
        <v>27</v>
      </c>
      <c r="E131" t="s">
        <v>46</v>
      </c>
      <c r="F131" s="53">
        <v>161493</v>
      </c>
      <c r="G131" s="5"/>
      <c r="H131" s="8"/>
      <c r="I131" s="8">
        <v>2071</v>
      </c>
      <c r="J131">
        <v>0.6</v>
      </c>
      <c r="K131" s="3">
        <v>0.16</v>
      </c>
      <c r="L131" s="11">
        <f t="shared" si="12"/>
        <v>25838.880000000001</v>
      </c>
      <c r="M131" s="14">
        <f t="shared" si="13"/>
        <v>135654.12</v>
      </c>
      <c r="N131" s="2"/>
      <c r="O131" s="2"/>
    </row>
    <row r="132" spans="1:15" x14ac:dyDescent="0.25">
      <c r="A132">
        <v>131</v>
      </c>
      <c r="B132">
        <v>6544</v>
      </c>
      <c r="C132" t="s">
        <v>33</v>
      </c>
      <c r="D132" t="s">
        <v>27</v>
      </c>
      <c r="E132" t="s">
        <v>46</v>
      </c>
      <c r="F132" s="53">
        <v>35707</v>
      </c>
      <c r="G132" s="5"/>
      <c r="H132" s="8"/>
      <c r="I132" s="8">
        <v>394</v>
      </c>
      <c r="J132">
        <v>0.6</v>
      </c>
      <c r="K132" s="3">
        <v>0.16</v>
      </c>
      <c r="L132" s="11">
        <f t="shared" si="12"/>
        <v>5713.12</v>
      </c>
      <c r="M132" s="14">
        <f t="shared" si="13"/>
        <v>29993.88</v>
      </c>
      <c r="N132" s="2"/>
      <c r="O132" s="2"/>
    </row>
    <row r="133" spans="1:15" x14ac:dyDescent="0.25">
      <c r="A133">
        <v>132</v>
      </c>
      <c r="B133">
        <v>6549</v>
      </c>
      <c r="C133" t="s">
        <v>33</v>
      </c>
      <c r="D133" t="s">
        <v>27</v>
      </c>
      <c r="E133" t="s">
        <v>46</v>
      </c>
      <c r="F133" s="53">
        <v>133854</v>
      </c>
      <c r="G133" s="5"/>
      <c r="H133" s="8"/>
      <c r="I133" s="8">
        <v>1446</v>
      </c>
      <c r="J133">
        <v>0.6</v>
      </c>
      <c r="K133" s="3">
        <v>0.16</v>
      </c>
      <c r="L133" s="11">
        <f t="shared" si="12"/>
        <v>21416.639999999999</v>
      </c>
      <c r="M133" s="14">
        <f t="shared" si="13"/>
        <v>112437.36</v>
      </c>
      <c r="N133" s="2"/>
      <c r="O133" s="2"/>
    </row>
    <row r="134" spans="1:15" x14ac:dyDescent="0.25">
      <c r="A134">
        <v>133</v>
      </c>
      <c r="B134">
        <v>6548</v>
      </c>
      <c r="C134" t="s">
        <v>33</v>
      </c>
      <c r="D134" t="s">
        <v>27</v>
      </c>
      <c r="E134" t="s">
        <v>46</v>
      </c>
      <c r="F134" s="53">
        <v>130855</v>
      </c>
      <c r="G134" s="5"/>
      <c r="H134" s="8"/>
      <c r="I134" s="8">
        <v>1059</v>
      </c>
      <c r="J134">
        <v>0.6</v>
      </c>
      <c r="K134" s="3">
        <v>0.16</v>
      </c>
      <c r="L134" s="11">
        <f t="shared" si="12"/>
        <v>20936.8</v>
      </c>
      <c r="M134" s="14">
        <f t="shared" si="13"/>
        <v>109918.2</v>
      </c>
      <c r="N134" s="2"/>
      <c r="O134" s="2"/>
    </row>
    <row r="135" spans="1:15" x14ac:dyDescent="0.25">
      <c r="A135">
        <v>134</v>
      </c>
      <c r="B135">
        <v>6549</v>
      </c>
      <c r="C135" t="s">
        <v>33</v>
      </c>
      <c r="D135" t="s">
        <v>27</v>
      </c>
      <c r="E135" t="s">
        <v>46</v>
      </c>
      <c r="F135" s="53">
        <v>133854</v>
      </c>
      <c r="G135" s="5"/>
      <c r="H135" s="8"/>
      <c r="I135" s="8">
        <v>1446</v>
      </c>
      <c r="J135">
        <v>0.6</v>
      </c>
      <c r="K135" s="3">
        <v>0.16</v>
      </c>
      <c r="L135" s="11">
        <f t="shared" si="12"/>
        <v>21416.639999999999</v>
      </c>
      <c r="M135" s="14">
        <f t="shared" si="13"/>
        <v>112437.36</v>
      </c>
      <c r="N135" s="2"/>
      <c r="O135" s="2"/>
    </row>
    <row r="136" spans="1:15" x14ac:dyDescent="0.25">
      <c r="A136">
        <v>135</v>
      </c>
      <c r="B136">
        <v>6176</v>
      </c>
      <c r="C136" t="s">
        <v>33</v>
      </c>
      <c r="D136" t="s">
        <v>27</v>
      </c>
      <c r="E136" t="s">
        <v>46</v>
      </c>
      <c r="F136" s="53">
        <v>111093</v>
      </c>
      <c r="G136" s="5"/>
      <c r="H136" s="8"/>
      <c r="I136" s="8">
        <v>970</v>
      </c>
      <c r="J136">
        <v>0.6</v>
      </c>
      <c r="K136" s="3">
        <v>0.16</v>
      </c>
      <c r="L136" s="11">
        <f t="shared" si="12"/>
        <v>17774.88</v>
      </c>
      <c r="M136" s="14">
        <f t="shared" si="13"/>
        <v>93318.12</v>
      </c>
      <c r="N136" s="2"/>
      <c r="O136" s="2"/>
    </row>
    <row r="137" spans="1:15" x14ac:dyDescent="0.25">
      <c r="A137">
        <v>136</v>
      </c>
      <c r="B137">
        <v>6555</v>
      </c>
      <c r="C137" t="s">
        <v>33</v>
      </c>
      <c r="D137" t="s">
        <v>27</v>
      </c>
      <c r="E137" t="s">
        <v>46</v>
      </c>
      <c r="F137" s="53">
        <v>119213</v>
      </c>
      <c r="G137" s="5"/>
      <c r="H137" s="8"/>
      <c r="I137" s="8">
        <v>1016</v>
      </c>
      <c r="J137">
        <v>0.6</v>
      </c>
      <c r="K137" s="3">
        <v>0.16</v>
      </c>
      <c r="L137" s="11">
        <f t="shared" si="12"/>
        <v>19074.080000000002</v>
      </c>
      <c r="M137" s="14">
        <f t="shared" si="13"/>
        <v>100138.92</v>
      </c>
      <c r="N137" s="2"/>
      <c r="O137" s="2"/>
    </row>
    <row r="138" spans="1:15" x14ac:dyDescent="0.25">
      <c r="A138">
        <v>137</v>
      </c>
      <c r="B138">
        <v>6561</v>
      </c>
      <c r="C138" t="s">
        <v>33</v>
      </c>
      <c r="D138" t="s">
        <v>27</v>
      </c>
      <c r="E138" t="s">
        <v>46</v>
      </c>
      <c r="F138" s="53">
        <v>123424</v>
      </c>
      <c r="G138" s="5"/>
      <c r="H138" s="8"/>
      <c r="I138" s="8">
        <v>651</v>
      </c>
      <c r="J138">
        <v>0.6</v>
      </c>
      <c r="K138" s="3">
        <v>0.16</v>
      </c>
      <c r="L138" s="11">
        <f t="shared" si="12"/>
        <v>19747.84</v>
      </c>
      <c r="M138" s="14">
        <f t="shared" si="13"/>
        <v>103676.16</v>
      </c>
      <c r="N138" s="2"/>
      <c r="O138" s="2"/>
    </row>
    <row r="139" spans="1:15" x14ac:dyDescent="0.25">
      <c r="A139">
        <v>138</v>
      </c>
      <c r="B139">
        <v>6567</v>
      </c>
      <c r="C139" t="s">
        <v>33</v>
      </c>
      <c r="D139" t="s">
        <v>27</v>
      </c>
      <c r="E139" t="s">
        <v>46</v>
      </c>
      <c r="F139" s="53">
        <v>268967</v>
      </c>
      <c r="G139" s="5"/>
      <c r="H139" s="8"/>
      <c r="I139" s="8">
        <v>2315</v>
      </c>
      <c r="J139">
        <v>0.6</v>
      </c>
      <c r="K139" s="3">
        <v>0.16</v>
      </c>
      <c r="L139" s="11">
        <f t="shared" si="12"/>
        <v>43034.720000000001</v>
      </c>
      <c r="M139" s="14">
        <f t="shared" si="13"/>
        <v>225932.28</v>
      </c>
      <c r="N139" s="2"/>
      <c r="O139" s="2"/>
    </row>
    <row r="140" spans="1:15" x14ac:dyDescent="0.25">
      <c r="A140">
        <v>139</v>
      </c>
      <c r="B140">
        <v>6537</v>
      </c>
      <c r="C140" t="s">
        <v>33</v>
      </c>
      <c r="D140" t="s">
        <v>27</v>
      </c>
      <c r="E140" t="s">
        <v>46</v>
      </c>
      <c r="F140" s="53">
        <v>142333</v>
      </c>
      <c r="G140" s="5"/>
      <c r="H140" s="8"/>
      <c r="I140" s="8">
        <v>1347</v>
      </c>
      <c r="J140">
        <v>0.6</v>
      </c>
      <c r="K140" s="3">
        <v>0.16</v>
      </c>
      <c r="L140" s="11">
        <f t="shared" si="12"/>
        <v>22773.279999999999</v>
      </c>
      <c r="M140" s="14">
        <f t="shared" si="13"/>
        <v>119559.72</v>
      </c>
      <c r="N140" s="2"/>
      <c r="O140" s="2"/>
    </row>
    <row r="141" spans="1:15" x14ac:dyDescent="0.25">
      <c r="A141">
        <v>140</v>
      </c>
      <c r="B141">
        <v>6579</v>
      </c>
      <c r="C141" t="s">
        <v>33</v>
      </c>
      <c r="D141" t="s">
        <v>27</v>
      </c>
      <c r="E141" t="s">
        <v>46</v>
      </c>
      <c r="F141" s="53">
        <v>166492</v>
      </c>
      <c r="G141" s="5"/>
      <c r="H141" s="8"/>
      <c r="I141" s="8">
        <v>2434</v>
      </c>
      <c r="J141">
        <v>0.6</v>
      </c>
      <c r="K141" s="3">
        <v>0.16</v>
      </c>
      <c r="L141" s="11">
        <f t="shared" si="12"/>
        <v>26638.720000000001</v>
      </c>
      <c r="M141" s="14">
        <f t="shared" si="13"/>
        <v>139853.28</v>
      </c>
      <c r="N141" s="2"/>
      <c r="O141" s="2"/>
    </row>
    <row r="142" spans="1:15" x14ac:dyDescent="0.25">
      <c r="A142">
        <v>141</v>
      </c>
      <c r="B142">
        <v>6602</v>
      </c>
      <c r="C142" t="s">
        <v>33</v>
      </c>
      <c r="D142" t="s">
        <v>27</v>
      </c>
      <c r="E142" t="s">
        <v>46</v>
      </c>
      <c r="F142" s="53">
        <v>165558</v>
      </c>
      <c r="G142" s="5"/>
      <c r="H142" s="8"/>
      <c r="I142" s="8">
        <f>F142*0.014</f>
        <v>2317.8119999999999</v>
      </c>
      <c r="J142">
        <v>0.6</v>
      </c>
      <c r="K142" s="3">
        <v>0.16</v>
      </c>
      <c r="L142" s="11">
        <f t="shared" si="12"/>
        <v>26489.279999999999</v>
      </c>
      <c r="M142" s="14">
        <f t="shared" si="13"/>
        <v>139068.72</v>
      </c>
      <c r="N142" s="2"/>
      <c r="O142" s="2"/>
    </row>
    <row r="143" spans="1:15" x14ac:dyDescent="0.25">
      <c r="A143">
        <v>142</v>
      </c>
      <c r="B143">
        <v>6603</v>
      </c>
      <c r="C143" t="s">
        <v>33</v>
      </c>
      <c r="D143" t="s">
        <v>27</v>
      </c>
      <c r="E143" t="s">
        <v>46</v>
      </c>
      <c r="F143" s="53">
        <v>223539</v>
      </c>
      <c r="G143" s="5"/>
      <c r="H143" s="8"/>
      <c r="I143" s="8">
        <v>2532</v>
      </c>
      <c r="J143">
        <v>0.6</v>
      </c>
      <c r="K143" s="3">
        <v>0.16</v>
      </c>
      <c r="L143" s="11">
        <f t="shared" si="12"/>
        <v>35766.239999999998</v>
      </c>
      <c r="M143" s="14">
        <f t="shared" si="13"/>
        <v>187772.76</v>
      </c>
      <c r="N143" s="2"/>
      <c r="O143" s="2"/>
    </row>
    <row r="144" spans="1:15" x14ac:dyDescent="0.25">
      <c r="A144">
        <v>143</v>
      </c>
      <c r="B144">
        <v>6203</v>
      </c>
      <c r="C144" t="s">
        <v>34</v>
      </c>
      <c r="D144" t="s">
        <v>20</v>
      </c>
      <c r="E144" t="s">
        <v>46</v>
      </c>
      <c r="F144" s="53">
        <v>131482</v>
      </c>
      <c r="G144" s="5"/>
      <c r="H144" s="8"/>
      <c r="I144" s="8">
        <v>771</v>
      </c>
      <c r="J144">
        <v>0.1</v>
      </c>
      <c r="K144" s="3">
        <v>0.28000000000000003</v>
      </c>
      <c r="L144" s="11">
        <f t="shared" si="12"/>
        <v>36814.960000000006</v>
      </c>
      <c r="M144" s="14">
        <f t="shared" si="13"/>
        <v>94667.04</v>
      </c>
      <c r="N144" s="2"/>
      <c r="O144" s="2"/>
    </row>
    <row r="145" spans="1:15" x14ac:dyDescent="0.25">
      <c r="A145">
        <v>144</v>
      </c>
      <c r="B145">
        <v>8647</v>
      </c>
      <c r="C145" t="s">
        <v>35</v>
      </c>
      <c r="D145" t="s">
        <v>20</v>
      </c>
      <c r="E145" t="s">
        <v>46</v>
      </c>
      <c r="F145" s="53">
        <v>130497</v>
      </c>
      <c r="G145" s="5"/>
      <c r="H145" s="8"/>
      <c r="I145" s="8">
        <v>1985</v>
      </c>
      <c r="J145">
        <v>0.5</v>
      </c>
      <c r="K145" s="3">
        <v>0.17</v>
      </c>
      <c r="L145" s="11">
        <f t="shared" si="12"/>
        <v>22184.49</v>
      </c>
      <c r="M145" s="14">
        <f t="shared" si="13"/>
        <v>108312.51</v>
      </c>
      <c r="N145" s="2"/>
      <c r="O145" s="2"/>
    </row>
    <row r="146" spans="1:15" x14ac:dyDescent="0.25">
      <c r="A146">
        <v>145</v>
      </c>
      <c r="B146">
        <v>6321</v>
      </c>
      <c r="C146" t="s">
        <v>34</v>
      </c>
      <c r="D146" t="s">
        <v>24</v>
      </c>
      <c r="E146" t="s">
        <v>46</v>
      </c>
      <c r="F146" s="53">
        <v>69600</v>
      </c>
      <c r="G146" s="5"/>
      <c r="H146" s="8"/>
      <c r="I146" s="8">
        <f>F146*0.014</f>
        <v>974.4</v>
      </c>
      <c r="J146">
        <v>0.3</v>
      </c>
      <c r="K146" s="3">
        <v>0.23</v>
      </c>
      <c r="L146" s="11">
        <f t="shared" si="12"/>
        <v>16008</v>
      </c>
      <c r="M146" s="14">
        <f t="shared" si="13"/>
        <v>53592</v>
      </c>
      <c r="N146" s="2"/>
      <c r="O146" s="2"/>
    </row>
    <row r="147" spans="1:15" x14ac:dyDescent="0.25">
      <c r="A147">
        <v>146</v>
      </c>
      <c r="B147">
        <v>6310</v>
      </c>
      <c r="C147" t="s">
        <v>34</v>
      </c>
      <c r="D147" t="s">
        <v>24</v>
      </c>
      <c r="E147" t="s">
        <v>46</v>
      </c>
      <c r="F147" s="53">
        <v>129909</v>
      </c>
      <c r="G147" s="5"/>
      <c r="H147" s="8"/>
      <c r="I147" s="8">
        <v>809</v>
      </c>
      <c r="J147">
        <v>0.3</v>
      </c>
      <c r="K147" s="3">
        <v>0.23</v>
      </c>
      <c r="L147" s="11">
        <f t="shared" si="12"/>
        <v>29879.07</v>
      </c>
      <c r="M147" s="14">
        <f t="shared" si="13"/>
        <v>100029.93</v>
      </c>
      <c r="N147" s="2"/>
      <c r="O147" s="2"/>
    </row>
    <row r="148" spans="1:15" x14ac:dyDescent="0.25">
      <c r="A148">
        <v>147</v>
      </c>
      <c r="B148">
        <v>6415</v>
      </c>
      <c r="C148" t="s">
        <v>34</v>
      </c>
      <c r="D148" t="s">
        <v>24</v>
      </c>
      <c r="E148" t="s">
        <v>46</v>
      </c>
      <c r="F148" s="53">
        <v>159000</v>
      </c>
      <c r="G148" s="5"/>
      <c r="H148" s="8"/>
      <c r="I148" s="8">
        <f>F148*0.014</f>
        <v>2226</v>
      </c>
      <c r="J148">
        <v>0.3</v>
      </c>
      <c r="K148" s="3">
        <v>0.23</v>
      </c>
      <c r="L148" s="11">
        <f t="shared" si="12"/>
        <v>36570</v>
      </c>
      <c r="M148" s="14">
        <f t="shared" si="13"/>
        <v>122430</v>
      </c>
      <c r="N148" s="2"/>
      <c r="O148" s="2"/>
    </row>
    <row r="149" spans="1:15" x14ac:dyDescent="0.25">
      <c r="A149">
        <v>148</v>
      </c>
      <c r="B149">
        <v>6451</v>
      </c>
      <c r="C149" t="s">
        <v>33</v>
      </c>
      <c r="D149" t="s">
        <v>27</v>
      </c>
      <c r="E149" t="s">
        <v>46</v>
      </c>
      <c r="F149" s="53">
        <v>163656</v>
      </c>
      <c r="G149" s="5"/>
      <c r="H149" s="8"/>
      <c r="I149" s="8">
        <f>F149*0.014</f>
        <v>2291.1840000000002</v>
      </c>
      <c r="J149">
        <v>0.6</v>
      </c>
      <c r="K149" s="3">
        <v>0.16</v>
      </c>
      <c r="L149" s="11">
        <f t="shared" si="12"/>
        <v>26184.959999999999</v>
      </c>
      <c r="M149" s="14">
        <f t="shared" si="13"/>
        <v>137471.04000000001</v>
      </c>
      <c r="N149" s="2"/>
      <c r="O149" s="2"/>
    </row>
    <row r="150" spans="1:15" x14ac:dyDescent="0.25">
      <c r="A150">
        <v>149</v>
      </c>
      <c r="B150">
        <v>6415</v>
      </c>
      <c r="C150" t="s">
        <v>34</v>
      </c>
      <c r="D150" t="s">
        <v>27</v>
      </c>
      <c r="E150" t="s">
        <v>46</v>
      </c>
      <c r="F150" s="53">
        <v>135527</v>
      </c>
      <c r="G150" s="5"/>
      <c r="H150" s="8"/>
      <c r="I150" s="8">
        <v>1387</v>
      </c>
      <c r="J150">
        <v>0.3</v>
      </c>
      <c r="K150" s="3">
        <v>0.23</v>
      </c>
      <c r="L150" s="11">
        <f t="shared" si="12"/>
        <v>31171.210000000003</v>
      </c>
      <c r="M150" s="14">
        <f t="shared" si="13"/>
        <v>104355.79</v>
      </c>
      <c r="N150" s="2"/>
      <c r="O150" s="2"/>
    </row>
    <row r="151" spans="1:15" x14ac:dyDescent="0.25">
      <c r="A151">
        <v>150</v>
      </c>
      <c r="B151">
        <v>8827</v>
      </c>
      <c r="C151" t="s">
        <v>36</v>
      </c>
      <c r="D151" t="s">
        <v>27</v>
      </c>
      <c r="E151" t="s">
        <v>46</v>
      </c>
      <c r="F151" s="53">
        <v>64800</v>
      </c>
      <c r="G151" s="5"/>
      <c r="H151" s="8"/>
      <c r="I151" s="8">
        <f>F151*0.014</f>
        <v>907.2</v>
      </c>
      <c r="J151">
        <v>0.4</v>
      </c>
      <c r="K151" s="3">
        <v>0.19</v>
      </c>
      <c r="L151" s="11">
        <f t="shared" si="12"/>
        <v>12312</v>
      </c>
      <c r="M151" s="14">
        <f t="shared" si="13"/>
        <v>52488</v>
      </c>
      <c r="N151" s="2"/>
      <c r="O151" s="2"/>
    </row>
    <row r="152" spans="1:15" x14ac:dyDescent="0.25">
      <c r="A152">
        <v>151</v>
      </c>
      <c r="B152">
        <v>8775</v>
      </c>
      <c r="C152" t="s">
        <v>35</v>
      </c>
      <c r="D152" t="s">
        <v>20</v>
      </c>
      <c r="E152" t="s">
        <v>46</v>
      </c>
      <c r="F152" s="53">
        <v>156249</v>
      </c>
      <c r="G152" s="5"/>
      <c r="H152" s="8"/>
      <c r="I152" s="8">
        <v>2125</v>
      </c>
      <c r="J152">
        <v>0.5</v>
      </c>
      <c r="K152" s="3">
        <v>0.17</v>
      </c>
      <c r="L152" s="11">
        <f t="shared" si="12"/>
        <v>26562.33</v>
      </c>
      <c r="M152" s="14">
        <f t="shared" si="13"/>
        <v>129686.67</v>
      </c>
      <c r="N152" s="2"/>
      <c r="O152" s="2"/>
    </row>
    <row r="153" spans="1:15" x14ac:dyDescent="0.25">
      <c r="A153">
        <v>152</v>
      </c>
      <c r="B153">
        <v>8693</v>
      </c>
      <c r="C153" t="s">
        <v>35</v>
      </c>
      <c r="D153" t="s">
        <v>20</v>
      </c>
      <c r="E153" t="s">
        <v>46</v>
      </c>
      <c r="F153" s="53">
        <v>218893</v>
      </c>
      <c r="G153" s="5"/>
      <c r="H153" s="8"/>
      <c r="I153" s="8">
        <v>1193</v>
      </c>
      <c r="J153">
        <v>0.5</v>
      </c>
      <c r="K153" s="3">
        <v>0.17</v>
      </c>
      <c r="L153" s="11">
        <f t="shared" si="12"/>
        <v>37211.810000000005</v>
      </c>
      <c r="M153" s="14">
        <f t="shared" si="13"/>
        <v>181681.19</v>
      </c>
      <c r="N153" s="2"/>
      <c r="O153" s="2"/>
    </row>
    <row r="154" spans="1:15" x14ac:dyDescent="0.25">
      <c r="A154">
        <v>153</v>
      </c>
      <c r="B154">
        <v>8641</v>
      </c>
      <c r="C154" t="s">
        <v>35</v>
      </c>
      <c r="D154" t="s">
        <v>20</v>
      </c>
      <c r="E154" t="s">
        <v>46</v>
      </c>
      <c r="F154" s="53">
        <v>213113</v>
      </c>
      <c r="G154" s="5"/>
      <c r="H154" s="8"/>
      <c r="I154" s="8">
        <v>1398</v>
      </c>
      <c r="J154">
        <v>0.5</v>
      </c>
      <c r="K154" s="3">
        <v>0.17</v>
      </c>
      <c r="L154" s="11">
        <f t="shared" si="12"/>
        <v>36229.21</v>
      </c>
      <c r="M154" s="14">
        <f t="shared" si="13"/>
        <v>176883.79</v>
      </c>
      <c r="N154" s="2"/>
      <c r="O154" s="2"/>
    </row>
    <row r="155" spans="1:15" x14ac:dyDescent="0.25">
      <c r="A155">
        <v>154</v>
      </c>
      <c r="B155">
        <v>8644</v>
      </c>
      <c r="C155" t="s">
        <v>35</v>
      </c>
      <c r="D155" t="s">
        <v>20</v>
      </c>
      <c r="E155" t="s">
        <v>46</v>
      </c>
      <c r="F155" s="53">
        <v>154819</v>
      </c>
      <c r="G155" s="5"/>
      <c r="H155" s="8"/>
      <c r="I155" s="8">
        <v>1505</v>
      </c>
      <c r="J155">
        <v>0.5</v>
      </c>
      <c r="K155" s="3">
        <v>0.17</v>
      </c>
      <c r="L155" s="11">
        <f t="shared" si="12"/>
        <v>26319.230000000003</v>
      </c>
      <c r="M155" s="14">
        <f t="shared" si="13"/>
        <v>128499.76999999999</v>
      </c>
      <c r="N155" s="2"/>
      <c r="O155" s="2"/>
    </row>
    <row r="156" spans="1:15" x14ac:dyDescent="0.25">
      <c r="A156">
        <v>155</v>
      </c>
      <c r="B156">
        <v>8635</v>
      </c>
      <c r="C156" t="s">
        <v>35</v>
      </c>
      <c r="D156" t="s">
        <v>20</v>
      </c>
      <c r="E156" t="s">
        <v>46</v>
      </c>
      <c r="F156" s="53">
        <v>135829</v>
      </c>
      <c r="G156" s="5"/>
      <c r="H156" s="8"/>
      <c r="I156" s="8">
        <v>1272</v>
      </c>
      <c r="J156">
        <v>0.5</v>
      </c>
      <c r="K156" s="3">
        <v>0.17</v>
      </c>
      <c r="L156" s="11">
        <f t="shared" si="12"/>
        <v>23090.93</v>
      </c>
      <c r="M156" s="14">
        <f t="shared" si="13"/>
        <v>112738.07</v>
      </c>
      <c r="N156" s="2"/>
      <c r="O156" s="2"/>
    </row>
    <row r="157" spans="1:15" x14ac:dyDescent="0.25">
      <c r="A157">
        <v>156</v>
      </c>
      <c r="B157">
        <v>8630</v>
      </c>
      <c r="C157" t="s">
        <v>35</v>
      </c>
      <c r="D157" t="s">
        <v>20</v>
      </c>
      <c r="E157" t="s">
        <v>46</v>
      </c>
      <c r="F157" s="53">
        <v>102503</v>
      </c>
      <c r="G157" s="5"/>
      <c r="H157" s="8"/>
      <c r="I157" s="8">
        <v>1213</v>
      </c>
      <c r="J157">
        <v>0.5</v>
      </c>
      <c r="K157" s="3">
        <v>0.17</v>
      </c>
      <c r="L157" s="11">
        <f t="shared" si="12"/>
        <v>17425.510000000002</v>
      </c>
      <c r="M157" s="14">
        <f t="shared" si="13"/>
        <v>85077.489999999991</v>
      </c>
      <c r="N157" s="2"/>
      <c r="O157" s="2"/>
    </row>
    <row r="158" spans="1:15" x14ac:dyDescent="0.25">
      <c r="A158">
        <v>157</v>
      </c>
      <c r="B158">
        <v>8653</v>
      </c>
      <c r="C158" t="s">
        <v>36</v>
      </c>
      <c r="D158" t="s">
        <v>20</v>
      </c>
      <c r="E158" t="s">
        <v>46</v>
      </c>
      <c r="F158" s="53">
        <v>137501</v>
      </c>
      <c r="G158" s="5"/>
      <c r="H158" s="8"/>
      <c r="I158" s="8">
        <v>2532</v>
      </c>
      <c r="J158">
        <v>0.4</v>
      </c>
      <c r="K158" s="3">
        <v>0.19</v>
      </c>
      <c r="L158" s="11">
        <f t="shared" si="12"/>
        <v>26125.19</v>
      </c>
      <c r="M158" s="14">
        <f t="shared" si="13"/>
        <v>111375.81</v>
      </c>
      <c r="N158" s="2"/>
      <c r="O158" s="2"/>
    </row>
    <row r="159" spans="1:15" x14ac:dyDescent="0.25">
      <c r="A159">
        <v>158</v>
      </c>
      <c r="B159">
        <v>8691</v>
      </c>
      <c r="C159" t="s">
        <v>36</v>
      </c>
      <c r="D159" t="s">
        <v>20</v>
      </c>
      <c r="E159" t="s">
        <v>46</v>
      </c>
      <c r="F159" s="53">
        <v>128964</v>
      </c>
      <c r="G159" s="5"/>
      <c r="H159" s="8"/>
      <c r="I159" s="8">
        <v>1162</v>
      </c>
      <c r="J159">
        <v>0.4</v>
      </c>
      <c r="K159" s="3">
        <v>0.19</v>
      </c>
      <c r="L159" s="11">
        <f t="shared" si="12"/>
        <v>24503.16</v>
      </c>
      <c r="M159" s="14">
        <f t="shared" si="13"/>
        <v>104460.84</v>
      </c>
      <c r="N159" s="2"/>
      <c r="O159" s="2"/>
    </row>
    <row r="160" spans="1:15" x14ac:dyDescent="0.25">
      <c r="A160">
        <v>159</v>
      </c>
      <c r="B160">
        <v>8735</v>
      </c>
      <c r="C160" t="s">
        <v>36</v>
      </c>
      <c r="D160" t="s">
        <v>20</v>
      </c>
      <c r="E160" t="s">
        <v>46</v>
      </c>
      <c r="F160" s="53">
        <v>59108</v>
      </c>
      <c r="G160" s="5"/>
      <c r="H160" s="8"/>
      <c r="I160" s="8">
        <v>1019</v>
      </c>
      <c r="J160">
        <v>0.4</v>
      </c>
      <c r="K160" s="3">
        <v>0.19</v>
      </c>
      <c r="L160" s="11">
        <f t="shared" si="12"/>
        <v>11230.52</v>
      </c>
      <c r="M160" s="14">
        <f t="shared" si="13"/>
        <v>47877.479999999996</v>
      </c>
      <c r="N160" s="2"/>
      <c r="O160" s="2"/>
    </row>
    <row r="161" spans="1:15" x14ac:dyDescent="0.25">
      <c r="A161">
        <v>160</v>
      </c>
      <c r="B161">
        <v>8747</v>
      </c>
      <c r="C161" t="s">
        <v>36</v>
      </c>
      <c r="D161" t="s">
        <v>20</v>
      </c>
      <c r="E161" t="s">
        <v>46</v>
      </c>
      <c r="F161" s="53">
        <v>11200</v>
      </c>
      <c r="G161" s="5"/>
      <c r="H161" s="8"/>
      <c r="I161" s="8">
        <v>234</v>
      </c>
      <c r="J161">
        <v>0.4</v>
      </c>
      <c r="K161" s="3">
        <v>0.19</v>
      </c>
      <c r="L161" s="11">
        <f t="shared" si="12"/>
        <v>2128</v>
      </c>
      <c r="M161" s="14">
        <f t="shared" si="13"/>
        <v>9072</v>
      </c>
      <c r="N161" s="2"/>
      <c r="O161" s="2"/>
    </row>
    <row r="162" spans="1:15" x14ac:dyDescent="0.25">
      <c r="A162">
        <v>161</v>
      </c>
      <c r="B162">
        <v>8846</v>
      </c>
      <c r="C162" t="s">
        <v>36</v>
      </c>
      <c r="D162" t="s">
        <v>27</v>
      </c>
      <c r="E162" t="s">
        <v>46</v>
      </c>
      <c r="F162" s="53">
        <v>150066</v>
      </c>
      <c r="G162" s="5"/>
      <c r="H162" s="8"/>
      <c r="I162" s="8">
        <v>1097</v>
      </c>
      <c r="J162">
        <v>0.4</v>
      </c>
      <c r="K162" s="3">
        <v>0.19</v>
      </c>
      <c r="L162" s="11">
        <f t="shared" si="12"/>
        <v>28512.54</v>
      </c>
      <c r="M162" s="14">
        <f t="shared" si="13"/>
        <v>121553.45999999999</v>
      </c>
      <c r="N162" s="2"/>
      <c r="O162" s="2"/>
    </row>
    <row r="163" spans="1:15" x14ac:dyDescent="0.25">
      <c r="A163">
        <v>162</v>
      </c>
      <c r="B163">
        <v>8840</v>
      </c>
      <c r="C163" t="s">
        <v>36</v>
      </c>
      <c r="D163" t="s">
        <v>27</v>
      </c>
      <c r="E163" t="s">
        <v>46</v>
      </c>
      <c r="F163" s="53">
        <v>62945</v>
      </c>
      <c r="G163" s="5"/>
      <c r="H163" s="8"/>
      <c r="I163" s="8">
        <v>982</v>
      </c>
      <c r="J163">
        <v>0.4</v>
      </c>
      <c r="K163" s="3">
        <v>0.19</v>
      </c>
      <c r="L163" s="11">
        <f t="shared" si="12"/>
        <v>11959.55</v>
      </c>
      <c r="M163" s="14">
        <f t="shared" si="13"/>
        <v>50985.45</v>
      </c>
      <c r="N163" s="2"/>
      <c r="O163" s="2"/>
    </row>
    <row r="164" spans="1:15" x14ac:dyDescent="0.25">
      <c r="A164">
        <v>163</v>
      </c>
      <c r="B164">
        <v>8834</v>
      </c>
      <c r="C164" t="s">
        <v>36</v>
      </c>
      <c r="D164" t="s">
        <v>27</v>
      </c>
      <c r="E164" t="s">
        <v>46</v>
      </c>
      <c r="F164" s="53">
        <v>61349</v>
      </c>
      <c r="G164" s="5"/>
      <c r="H164" s="8"/>
      <c r="I164" s="8">
        <v>874</v>
      </c>
      <c r="J164">
        <v>0.4</v>
      </c>
      <c r="K164" s="3">
        <v>0.19</v>
      </c>
      <c r="L164" s="11">
        <f t="shared" si="12"/>
        <v>11656.31</v>
      </c>
      <c r="M164" s="14">
        <f t="shared" si="13"/>
        <v>49692.69</v>
      </c>
      <c r="N164" s="2"/>
      <c r="O164" s="2"/>
    </row>
    <row r="165" spans="1:15" x14ac:dyDescent="0.25">
      <c r="A165">
        <v>164</v>
      </c>
      <c r="B165">
        <v>8828</v>
      </c>
      <c r="C165" t="s">
        <v>36</v>
      </c>
      <c r="D165" t="s">
        <v>27</v>
      </c>
      <c r="E165" t="s">
        <v>46</v>
      </c>
      <c r="F165" s="53">
        <v>79518</v>
      </c>
      <c r="G165" s="5"/>
      <c r="H165" s="8"/>
      <c r="I165" s="8">
        <v>406</v>
      </c>
      <c r="J165">
        <v>0.4</v>
      </c>
      <c r="K165" s="3">
        <v>0.19</v>
      </c>
      <c r="L165" s="11">
        <f t="shared" si="12"/>
        <v>15108.42</v>
      </c>
      <c r="M165" s="14">
        <f t="shared" si="13"/>
        <v>64409.58</v>
      </c>
      <c r="N165" s="2"/>
      <c r="O165" s="2"/>
    </row>
    <row r="166" spans="1:15" x14ac:dyDescent="0.25">
      <c r="A166">
        <v>165</v>
      </c>
      <c r="B166">
        <v>8820</v>
      </c>
      <c r="C166" t="s">
        <v>36</v>
      </c>
      <c r="D166" t="s">
        <v>27</v>
      </c>
      <c r="E166" t="s">
        <v>46</v>
      </c>
      <c r="F166" s="53">
        <v>80037</v>
      </c>
      <c r="G166" s="5"/>
      <c r="H166" s="8"/>
      <c r="I166" s="8">
        <v>529</v>
      </c>
      <c r="J166">
        <v>0.4</v>
      </c>
      <c r="K166" s="3">
        <v>0.19</v>
      </c>
      <c r="L166" s="11">
        <f t="shared" si="12"/>
        <v>15207.03</v>
      </c>
      <c r="M166" s="14">
        <f t="shared" si="13"/>
        <v>64829.97</v>
      </c>
      <c r="N166" s="2"/>
      <c r="O166" s="2"/>
    </row>
    <row r="167" spans="1:15" x14ac:dyDescent="0.25">
      <c r="A167">
        <v>166</v>
      </c>
      <c r="B167">
        <v>8808</v>
      </c>
      <c r="C167" t="s">
        <v>36</v>
      </c>
      <c r="D167" t="s">
        <v>27</v>
      </c>
      <c r="E167" t="s">
        <v>46</v>
      </c>
      <c r="F167" s="53">
        <v>71399</v>
      </c>
      <c r="G167" s="5"/>
      <c r="H167" s="8"/>
      <c r="I167" s="8">
        <v>1070</v>
      </c>
      <c r="J167">
        <v>0.4</v>
      </c>
      <c r="K167" s="3">
        <v>0.19</v>
      </c>
      <c r="L167" s="11">
        <f t="shared" si="12"/>
        <v>13565.81</v>
      </c>
      <c r="M167" s="14">
        <f t="shared" si="13"/>
        <v>57833.19</v>
      </c>
      <c r="N167" s="2"/>
      <c r="O167" s="2"/>
    </row>
    <row r="168" spans="1:15" x14ac:dyDescent="0.25">
      <c r="A168">
        <v>167</v>
      </c>
      <c r="B168">
        <v>8796</v>
      </c>
      <c r="C168" t="s">
        <v>36</v>
      </c>
      <c r="D168" t="s">
        <v>27</v>
      </c>
      <c r="E168" t="s">
        <v>46</v>
      </c>
      <c r="F168" s="53">
        <v>36060</v>
      </c>
      <c r="G168" s="5"/>
      <c r="H168" s="8"/>
      <c r="I168" s="8">
        <v>658</v>
      </c>
      <c r="J168">
        <v>0.4</v>
      </c>
      <c r="K168" s="3">
        <v>0.19</v>
      </c>
      <c r="L168" s="11">
        <f t="shared" si="12"/>
        <v>6851.4</v>
      </c>
      <c r="M168" s="14">
        <f t="shared" si="13"/>
        <v>29208.6</v>
      </c>
      <c r="N168" s="2"/>
      <c r="O168" s="2"/>
    </row>
    <row r="169" spans="1:15" x14ac:dyDescent="0.25">
      <c r="A169">
        <v>168</v>
      </c>
      <c r="B169">
        <v>8784</v>
      </c>
      <c r="C169" t="s">
        <v>36</v>
      </c>
      <c r="D169" t="s">
        <v>27</v>
      </c>
      <c r="E169" t="s">
        <v>46</v>
      </c>
      <c r="F169" s="53">
        <v>38898</v>
      </c>
      <c r="G169" s="5"/>
      <c r="H169" s="8"/>
      <c r="I169" s="8">
        <v>569</v>
      </c>
      <c r="J169">
        <v>0.4</v>
      </c>
      <c r="K169" s="3">
        <v>0.19</v>
      </c>
      <c r="L169" s="11">
        <f t="shared" si="12"/>
        <v>7390.62</v>
      </c>
      <c r="M169" s="14">
        <f t="shared" si="13"/>
        <v>31507.38</v>
      </c>
      <c r="N169" s="2"/>
      <c r="O169" s="2"/>
    </row>
    <row r="170" spans="1:15" x14ac:dyDescent="0.25">
      <c r="A170">
        <v>169</v>
      </c>
      <c r="B170">
        <v>8771</v>
      </c>
      <c r="C170" t="s">
        <v>36</v>
      </c>
      <c r="D170" t="s">
        <v>27</v>
      </c>
      <c r="E170" t="s">
        <v>46</v>
      </c>
      <c r="F170" s="53">
        <v>36161</v>
      </c>
      <c r="G170" s="5"/>
      <c r="H170" s="8"/>
      <c r="I170" s="8">
        <v>496</v>
      </c>
      <c r="J170">
        <v>0.4</v>
      </c>
      <c r="K170" s="3">
        <v>0.19</v>
      </c>
      <c r="L170" s="11">
        <f t="shared" si="12"/>
        <v>6870.59</v>
      </c>
      <c r="M170" s="14">
        <f t="shared" si="13"/>
        <v>29290.41</v>
      </c>
      <c r="N170" s="2"/>
      <c r="O170" s="2"/>
    </row>
    <row r="171" spans="1:15" x14ac:dyDescent="0.25">
      <c r="A171">
        <v>170</v>
      </c>
      <c r="B171">
        <v>8760</v>
      </c>
      <c r="C171" t="s">
        <v>36</v>
      </c>
      <c r="D171" t="s">
        <v>27</v>
      </c>
      <c r="E171" t="s">
        <v>46</v>
      </c>
      <c r="F171" s="53">
        <v>179990</v>
      </c>
      <c r="G171" s="5"/>
      <c r="H171" s="8"/>
      <c r="I171" s="8">
        <v>1395</v>
      </c>
      <c r="J171">
        <v>0.4</v>
      </c>
      <c r="K171" s="3">
        <v>0.19</v>
      </c>
      <c r="L171" s="11">
        <f t="shared" si="12"/>
        <v>34198.1</v>
      </c>
      <c r="M171" s="14">
        <f t="shared" si="13"/>
        <v>145791.9</v>
      </c>
      <c r="N171" s="2"/>
      <c r="O171" s="2"/>
    </row>
    <row r="172" spans="1:15" x14ac:dyDescent="0.25">
      <c r="A172">
        <v>171</v>
      </c>
      <c r="B172">
        <v>8748</v>
      </c>
      <c r="C172" t="s">
        <v>36</v>
      </c>
      <c r="D172" t="s">
        <v>27</v>
      </c>
      <c r="E172" t="s">
        <v>46</v>
      </c>
      <c r="F172" s="53">
        <v>142083</v>
      </c>
      <c r="G172" s="5"/>
      <c r="H172" s="8"/>
      <c r="I172" s="8">
        <v>1790</v>
      </c>
      <c r="J172">
        <v>0.4</v>
      </c>
      <c r="K172" s="3">
        <v>0.19</v>
      </c>
      <c r="L172" s="11">
        <f t="shared" si="12"/>
        <v>26995.77</v>
      </c>
      <c r="M172" s="14">
        <f t="shared" si="13"/>
        <v>115087.23</v>
      </c>
      <c r="N172" s="2"/>
      <c r="O172" s="2"/>
    </row>
    <row r="173" spans="1:15" x14ac:dyDescent="0.25">
      <c r="A173">
        <v>172</v>
      </c>
      <c r="B173">
        <v>8736</v>
      </c>
      <c r="C173" t="s">
        <v>36</v>
      </c>
      <c r="D173" t="s">
        <v>27</v>
      </c>
      <c r="E173" t="s">
        <v>46</v>
      </c>
      <c r="F173" s="53">
        <v>44330</v>
      </c>
      <c r="G173" s="5"/>
      <c r="H173" s="8"/>
      <c r="I173" s="8">
        <v>617</v>
      </c>
      <c r="J173">
        <v>0.4</v>
      </c>
      <c r="K173" s="3">
        <v>0.19</v>
      </c>
      <c r="L173" s="11">
        <f t="shared" si="12"/>
        <v>8422.7000000000007</v>
      </c>
      <c r="M173" s="14">
        <f t="shared" si="13"/>
        <v>35907.300000000003</v>
      </c>
      <c r="N173" s="2"/>
      <c r="O173" s="2"/>
    </row>
    <row r="174" spans="1:15" x14ac:dyDescent="0.25">
      <c r="A174">
        <v>173</v>
      </c>
      <c r="B174">
        <v>8712</v>
      </c>
      <c r="C174" t="s">
        <v>36</v>
      </c>
      <c r="D174" t="s">
        <v>27</v>
      </c>
      <c r="E174" t="s">
        <v>46</v>
      </c>
      <c r="F174" s="53">
        <v>126562</v>
      </c>
      <c r="G174" s="5"/>
      <c r="H174" s="8"/>
      <c r="I174" s="8">
        <v>1802</v>
      </c>
      <c r="J174">
        <v>0.4</v>
      </c>
      <c r="K174" s="3">
        <v>0.19</v>
      </c>
      <c r="L174" s="11">
        <f t="shared" si="12"/>
        <v>24046.78</v>
      </c>
      <c r="M174" s="14">
        <f t="shared" si="13"/>
        <v>102515.22</v>
      </c>
      <c r="N174" s="2"/>
      <c r="O174" s="2"/>
    </row>
    <row r="175" spans="1:15" x14ac:dyDescent="0.25">
      <c r="A175">
        <v>174</v>
      </c>
      <c r="B175">
        <v>8688</v>
      </c>
      <c r="C175" t="s">
        <v>36</v>
      </c>
      <c r="D175" t="s">
        <v>27</v>
      </c>
      <c r="E175" t="s">
        <v>46</v>
      </c>
      <c r="F175" s="53">
        <v>240141</v>
      </c>
      <c r="G175" s="5"/>
      <c r="H175" s="8"/>
      <c r="I175" s="8">
        <v>1688</v>
      </c>
      <c r="J175">
        <v>0.4</v>
      </c>
      <c r="K175" s="3">
        <v>0.19</v>
      </c>
      <c r="L175" s="11">
        <f t="shared" si="12"/>
        <v>45626.79</v>
      </c>
      <c r="M175" s="14">
        <f t="shared" si="13"/>
        <v>194514.21</v>
      </c>
      <c r="N175" s="2"/>
      <c r="O175" s="2"/>
    </row>
    <row r="176" spans="1:15" x14ac:dyDescent="0.25">
      <c r="A176">
        <v>175</v>
      </c>
      <c r="B176">
        <v>8676</v>
      </c>
      <c r="C176" t="s">
        <v>36</v>
      </c>
      <c r="D176" t="s">
        <v>27</v>
      </c>
      <c r="E176" t="s">
        <v>46</v>
      </c>
      <c r="F176" s="53">
        <v>167618</v>
      </c>
      <c r="G176" s="5"/>
      <c r="H176" s="8"/>
      <c r="I176" s="8">
        <v>1287</v>
      </c>
      <c r="J176">
        <v>0.4</v>
      </c>
      <c r="K176" s="3">
        <v>0.19</v>
      </c>
      <c r="L176" s="11">
        <f t="shared" si="12"/>
        <v>31847.420000000002</v>
      </c>
      <c r="M176" s="14">
        <f t="shared" si="13"/>
        <v>135770.57999999999</v>
      </c>
      <c r="N176" s="2"/>
      <c r="O176" s="2"/>
    </row>
    <row r="177" spans="1:15" x14ac:dyDescent="0.25">
      <c r="A177">
        <v>176</v>
      </c>
      <c r="B177">
        <v>8652</v>
      </c>
      <c r="C177" t="s">
        <v>36</v>
      </c>
      <c r="D177" t="s">
        <v>27</v>
      </c>
      <c r="E177" t="s">
        <v>46</v>
      </c>
      <c r="F177" s="53">
        <v>143739</v>
      </c>
      <c r="G177" s="5"/>
      <c r="H177" s="8"/>
      <c r="I177" s="8">
        <v>1846</v>
      </c>
      <c r="J177">
        <v>0.4</v>
      </c>
      <c r="K177" s="3">
        <v>0.19</v>
      </c>
      <c r="L177" s="11">
        <f t="shared" si="12"/>
        <v>27310.41</v>
      </c>
      <c r="M177" s="14">
        <f t="shared" si="13"/>
        <v>116428.59</v>
      </c>
      <c r="N177" s="2"/>
      <c r="O177" s="2"/>
    </row>
    <row r="178" spans="1:15" x14ac:dyDescent="0.25">
      <c r="A178">
        <v>177</v>
      </c>
      <c r="B178">
        <v>8640</v>
      </c>
      <c r="C178" t="s">
        <v>36</v>
      </c>
      <c r="D178" t="s">
        <v>27</v>
      </c>
      <c r="E178" t="s">
        <v>46</v>
      </c>
      <c r="F178" s="53">
        <v>28000</v>
      </c>
      <c r="G178" s="5"/>
      <c r="H178" s="8"/>
      <c r="I178" s="8">
        <v>602</v>
      </c>
      <c r="J178">
        <v>0.4</v>
      </c>
      <c r="K178" s="3">
        <v>0.19</v>
      </c>
      <c r="L178" s="11">
        <f t="shared" ref="L178:L240" si="14">(F178*K178)</f>
        <v>5320</v>
      </c>
      <c r="M178" s="14">
        <f t="shared" ref="M178:M240" si="15">F178-L178</f>
        <v>22680</v>
      </c>
      <c r="N178" s="2"/>
      <c r="O178" s="2"/>
    </row>
    <row r="179" spans="1:15" x14ac:dyDescent="0.25">
      <c r="A179">
        <v>178</v>
      </c>
      <c r="B179">
        <v>8628</v>
      </c>
      <c r="C179" t="s">
        <v>36</v>
      </c>
      <c r="D179" t="s">
        <v>27</v>
      </c>
      <c r="E179" t="s">
        <v>46</v>
      </c>
      <c r="F179" s="53">
        <v>58520</v>
      </c>
      <c r="G179" s="5"/>
      <c r="H179" s="8"/>
      <c r="I179" s="8">
        <v>993</v>
      </c>
      <c r="J179">
        <v>0.4</v>
      </c>
      <c r="K179" s="3">
        <v>0.19</v>
      </c>
      <c r="L179" s="11">
        <f t="shared" si="14"/>
        <v>11118.8</v>
      </c>
      <c r="M179" s="14">
        <f t="shared" si="15"/>
        <v>47401.2</v>
      </c>
      <c r="N179" s="2"/>
      <c r="O179" s="2"/>
    </row>
    <row r="180" spans="1:15" x14ac:dyDescent="0.25">
      <c r="A180">
        <v>179</v>
      </c>
      <c r="B180">
        <v>8612</v>
      </c>
      <c r="C180" t="s">
        <v>36</v>
      </c>
      <c r="D180" t="s">
        <v>27</v>
      </c>
      <c r="E180" t="s">
        <v>46</v>
      </c>
      <c r="F180" s="53">
        <v>140794</v>
      </c>
      <c r="G180" s="5"/>
      <c r="H180" s="8"/>
      <c r="I180" s="8">
        <v>1321</v>
      </c>
      <c r="J180">
        <v>0.4</v>
      </c>
      <c r="K180" s="3">
        <v>0.19</v>
      </c>
      <c r="L180" s="11">
        <f t="shared" si="14"/>
        <v>26750.86</v>
      </c>
      <c r="M180" s="14">
        <f t="shared" si="15"/>
        <v>114043.14</v>
      </c>
      <c r="N180" s="2"/>
      <c r="O180" s="2"/>
    </row>
    <row r="181" spans="1:15" x14ac:dyDescent="0.25">
      <c r="A181">
        <v>180</v>
      </c>
      <c r="B181">
        <v>8588</v>
      </c>
      <c r="C181" t="s">
        <v>36</v>
      </c>
      <c r="D181" t="s">
        <v>27</v>
      </c>
      <c r="E181" t="s">
        <v>46</v>
      </c>
      <c r="F181" s="53">
        <v>46250</v>
      </c>
      <c r="G181" s="5"/>
      <c r="H181" s="8"/>
      <c r="I181" s="8">
        <v>652</v>
      </c>
      <c r="J181">
        <v>0.4</v>
      </c>
      <c r="K181" s="3">
        <v>0.19</v>
      </c>
      <c r="L181" s="11">
        <f t="shared" si="14"/>
        <v>8787.5</v>
      </c>
      <c r="M181" s="14">
        <f t="shared" si="15"/>
        <v>37462.5</v>
      </c>
      <c r="N181" s="2"/>
      <c r="O181" s="2"/>
    </row>
    <row r="182" spans="1:15" x14ac:dyDescent="0.25">
      <c r="A182">
        <v>181</v>
      </c>
      <c r="B182">
        <v>8576</v>
      </c>
      <c r="C182" t="s">
        <v>36</v>
      </c>
      <c r="D182" t="s">
        <v>27</v>
      </c>
      <c r="E182" t="s">
        <v>46</v>
      </c>
      <c r="F182" s="53">
        <v>181688</v>
      </c>
      <c r="G182" s="5"/>
      <c r="H182" s="8"/>
      <c r="I182" s="8">
        <v>1228</v>
      </c>
      <c r="J182">
        <v>0.4</v>
      </c>
      <c r="K182" s="3">
        <v>0.19</v>
      </c>
      <c r="L182" s="11">
        <f t="shared" si="14"/>
        <v>34520.720000000001</v>
      </c>
      <c r="M182" s="14">
        <f t="shared" si="15"/>
        <v>147167.28</v>
      </c>
      <c r="N182" s="2"/>
      <c r="O182" s="2"/>
    </row>
    <row r="183" spans="1:15" x14ac:dyDescent="0.25">
      <c r="A183">
        <v>182</v>
      </c>
      <c r="B183">
        <v>8564</v>
      </c>
      <c r="C183" t="s">
        <v>36</v>
      </c>
      <c r="D183" t="s">
        <v>27</v>
      </c>
      <c r="E183" t="s">
        <v>46</v>
      </c>
      <c r="F183" s="53">
        <v>143779</v>
      </c>
      <c r="G183" s="5"/>
      <c r="H183" s="8"/>
      <c r="I183" s="8">
        <v>1798</v>
      </c>
      <c r="J183">
        <v>0.4</v>
      </c>
      <c r="K183" s="3">
        <v>0.19</v>
      </c>
      <c r="L183" s="11">
        <f t="shared" si="14"/>
        <v>27318.010000000002</v>
      </c>
      <c r="M183" s="14">
        <f t="shared" si="15"/>
        <v>116460.98999999999</v>
      </c>
      <c r="N183" s="2"/>
      <c r="O183" s="2"/>
    </row>
    <row r="184" spans="1:15" x14ac:dyDescent="0.25">
      <c r="A184">
        <v>183</v>
      </c>
      <c r="B184">
        <v>8552</v>
      </c>
      <c r="C184" t="s">
        <v>36</v>
      </c>
      <c r="D184" t="s">
        <v>27</v>
      </c>
      <c r="E184" t="s">
        <v>46</v>
      </c>
      <c r="F184" s="53">
        <v>34366</v>
      </c>
      <c r="G184" s="5"/>
      <c r="H184" s="8"/>
      <c r="I184" s="8">
        <v>508</v>
      </c>
      <c r="J184">
        <v>0.4</v>
      </c>
      <c r="K184" s="3">
        <v>0.19</v>
      </c>
      <c r="L184" s="11">
        <f t="shared" si="14"/>
        <v>6529.54</v>
      </c>
      <c r="M184" s="14">
        <f t="shared" si="15"/>
        <v>27836.46</v>
      </c>
      <c r="N184" s="2"/>
      <c r="O184" s="2"/>
    </row>
    <row r="185" spans="1:15" x14ac:dyDescent="0.25">
      <c r="A185">
        <v>184</v>
      </c>
      <c r="B185">
        <v>8516</v>
      </c>
      <c r="C185" t="s">
        <v>36</v>
      </c>
      <c r="D185" t="s">
        <v>27</v>
      </c>
      <c r="E185" t="s">
        <v>46</v>
      </c>
      <c r="F185" s="53">
        <v>97599</v>
      </c>
      <c r="G185" s="5"/>
      <c r="H185" s="8"/>
      <c r="I185" s="8">
        <v>994</v>
      </c>
      <c r="J185">
        <v>0.4</v>
      </c>
      <c r="K185" s="3">
        <v>0.19</v>
      </c>
      <c r="L185" s="11">
        <f t="shared" si="14"/>
        <v>18543.810000000001</v>
      </c>
      <c r="M185" s="14">
        <f t="shared" si="15"/>
        <v>79055.19</v>
      </c>
      <c r="N185" s="2"/>
      <c r="O185" s="2"/>
    </row>
    <row r="186" spans="1:15" x14ac:dyDescent="0.25">
      <c r="A186">
        <v>185</v>
      </c>
      <c r="B186">
        <v>8504</v>
      </c>
      <c r="C186" t="s">
        <v>36</v>
      </c>
      <c r="D186" t="s">
        <v>27</v>
      </c>
      <c r="E186" t="s">
        <v>46</v>
      </c>
      <c r="F186" s="53">
        <v>34500</v>
      </c>
      <c r="G186" s="5"/>
      <c r="H186" s="8"/>
      <c r="I186" s="8">
        <v>692</v>
      </c>
      <c r="J186">
        <v>0.4</v>
      </c>
      <c r="K186" s="3">
        <v>0.19</v>
      </c>
      <c r="L186" s="11">
        <f t="shared" si="14"/>
        <v>6555</v>
      </c>
      <c r="M186" s="14">
        <f t="shared" si="15"/>
        <v>27945</v>
      </c>
      <c r="N186" s="2"/>
      <c r="O186" s="2"/>
    </row>
    <row r="187" spans="1:15" x14ac:dyDescent="0.25">
      <c r="A187">
        <v>186</v>
      </c>
      <c r="B187">
        <v>8430</v>
      </c>
      <c r="C187" t="s">
        <v>36</v>
      </c>
      <c r="D187" t="s">
        <v>27</v>
      </c>
      <c r="E187" t="s">
        <v>46</v>
      </c>
      <c r="F187" s="53">
        <v>278271</v>
      </c>
      <c r="G187" s="5"/>
      <c r="H187" s="8"/>
      <c r="I187" s="8">
        <v>2265</v>
      </c>
      <c r="J187">
        <v>0.4</v>
      </c>
      <c r="K187" s="3">
        <v>0.19</v>
      </c>
      <c r="L187" s="11">
        <f t="shared" si="14"/>
        <v>52871.49</v>
      </c>
      <c r="M187" s="14">
        <f t="shared" si="15"/>
        <v>225399.51</v>
      </c>
      <c r="N187" s="2"/>
      <c r="O187" s="2"/>
    </row>
    <row r="188" spans="1:15" x14ac:dyDescent="0.25">
      <c r="A188">
        <v>187</v>
      </c>
      <c r="B188">
        <v>8414</v>
      </c>
      <c r="C188" t="s">
        <v>36</v>
      </c>
      <c r="D188" t="s">
        <v>27</v>
      </c>
      <c r="E188" t="s">
        <v>46</v>
      </c>
      <c r="F188" s="53">
        <v>211268</v>
      </c>
      <c r="G188" s="5"/>
      <c r="H188" s="8"/>
      <c r="I188" s="8">
        <v>3161</v>
      </c>
      <c r="J188">
        <v>0.4</v>
      </c>
      <c r="K188" s="3">
        <v>0.19</v>
      </c>
      <c r="L188" s="11">
        <f t="shared" si="14"/>
        <v>40140.92</v>
      </c>
      <c r="M188" s="14">
        <f t="shared" si="15"/>
        <v>171127.08000000002</v>
      </c>
      <c r="N188" s="2"/>
      <c r="O188" s="2"/>
    </row>
    <row r="189" spans="1:15" x14ac:dyDescent="0.25">
      <c r="A189">
        <v>188</v>
      </c>
      <c r="B189">
        <v>8406</v>
      </c>
      <c r="C189" t="s">
        <v>36</v>
      </c>
      <c r="D189" t="s">
        <v>27</v>
      </c>
      <c r="E189" t="s">
        <v>46</v>
      </c>
      <c r="F189" s="53">
        <v>74000</v>
      </c>
      <c r="G189" s="5"/>
      <c r="H189" s="8"/>
      <c r="I189" s="8">
        <f>F189*0.014</f>
        <v>1036</v>
      </c>
      <c r="J189">
        <v>0.4</v>
      </c>
      <c r="K189" s="3">
        <v>0.19</v>
      </c>
      <c r="L189" s="11">
        <f t="shared" si="14"/>
        <v>14060</v>
      </c>
      <c r="M189" s="14">
        <f t="shared" si="15"/>
        <v>59940</v>
      </c>
      <c r="N189" s="2"/>
      <c r="O189" s="2"/>
    </row>
    <row r="190" spans="1:15" x14ac:dyDescent="0.25">
      <c r="A190">
        <v>189</v>
      </c>
      <c r="B190">
        <v>8398</v>
      </c>
      <c r="C190" t="s">
        <v>36</v>
      </c>
      <c r="D190" t="s">
        <v>27</v>
      </c>
      <c r="E190" t="s">
        <v>46</v>
      </c>
      <c r="F190" s="53">
        <v>82457</v>
      </c>
      <c r="G190" s="5"/>
      <c r="H190" s="8"/>
      <c r="I190" s="8">
        <v>1217</v>
      </c>
      <c r="J190">
        <v>0.4</v>
      </c>
      <c r="K190" s="3">
        <v>0.19</v>
      </c>
      <c r="L190" s="11">
        <f t="shared" si="14"/>
        <v>15666.83</v>
      </c>
      <c r="M190" s="14">
        <f t="shared" si="15"/>
        <v>66790.17</v>
      </c>
      <c r="N190" s="2"/>
      <c r="O190" s="2"/>
    </row>
    <row r="191" spans="1:15" x14ac:dyDescent="0.25">
      <c r="A191">
        <v>190</v>
      </c>
      <c r="B191">
        <v>8390</v>
      </c>
      <c r="C191" t="s">
        <v>36</v>
      </c>
      <c r="D191" t="s">
        <v>27</v>
      </c>
      <c r="E191" t="s">
        <v>46</v>
      </c>
      <c r="F191" s="53">
        <v>96916</v>
      </c>
      <c r="G191" s="5"/>
      <c r="H191" s="8"/>
      <c r="I191" s="8">
        <v>918</v>
      </c>
      <c r="J191">
        <v>0.4</v>
      </c>
      <c r="K191" s="3">
        <v>0.19</v>
      </c>
      <c r="L191" s="11">
        <f t="shared" si="14"/>
        <v>18414.04</v>
      </c>
      <c r="M191" s="14">
        <f t="shared" si="15"/>
        <v>78501.959999999992</v>
      </c>
      <c r="N191" s="2"/>
      <c r="O191" s="2"/>
    </row>
    <row r="192" spans="1:15" x14ac:dyDescent="0.25">
      <c r="A192">
        <v>191</v>
      </c>
      <c r="B192">
        <v>8382</v>
      </c>
      <c r="C192" t="s">
        <v>36</v>
      </c>
      <c r="D192" t="s">
        <v>27</v>
      </c>
      <c r="E192" t="s">
        <v>46</v>
      </c>
      <c r="F192" s="53">
        <v>47588</v>
      </c>
      <c r="G192" s="5"/>
      <c r="H192" s="8"/>
      <c r="I192" s="8">
        <v>993</v>
      </c>
      <c r="J192">
        <v>0.4</v>
      </c>
      <c r="K192" s="3">
        <v>0.19</v>
      </c>
      <c r="L192" s="11">
        <f t="shared" si="14"/>
        <v>9041.7199999999993</v>
      </c>
      <c r="M192" s="14">
        <f t="shared" si="15"/>
        <v>38546.28</v>
      </c>
      <c r="N192" s="2"/>
      <c r="O192" s="2"/>
    </row>
    <row r="193" spans="1:15" x14ac:dyDescent="0.25">
      <c r="A193">
        <v>192</v>
      </c>
      <c r="B193">
        <v>8374</v>
      </c>
      <c r="C193" t="s">
        <v>36</v>
      </c>
      <c r="D193" t="s">
        <v>27</v>
      </c>
      <c r="E193" t="s">
        <v>46</v>
      </c>
      <c r="F193" s="53">
        <v>215625</v>
      </c>
      <c r="G193" s="5"/>
      <c r="H193" s="8"/>
      <c r="I193" s="8">
        <v>2178</v>
      </c>
      <c r="J193">
        <v>0.4</v>
      </c>
      <c r="K193" s="3">
        <v>0.19</v>
      </c>
      <c r="L193" s="11">
        <f t="shared" si="14"/>
        <v>40968.75</v>
      </c>
      <c r="M193" s="14">
        <f t="shared" si="15"/>
        <v>174656.25</v>
      </c>
      <c r="N193" s="2"/>
      <c r="O193" s="2"/>
    </row>
    <row r="194" spans="1:15" x14ac:dyDescent="0.25">
      <c r="A194">
        <v>193</v>
      </c>
      <c r="B194">
        <v>8366</v>
      </c>
      <c r="C194" t="s">
        <v>36</v>
      </c>
      <c r="D194" t="s">
        <v>27</v>
      </c>
      <c r="E194" t="s">
        <v>46</v>
      </c>
      <c r="F194" s="53">
        <v>54378</v>
      </c>
      <c r="G194" s="5"/>
      <c r="H194" s="8"/>
      <c r="I194" s="8">
        <v>1246</v>
      </c>
      <c r="J194">
        <v>0.4</v>
      </c>
      <c r="K194" s="3">
        <v>0.19</v>
      </c>
      <c r="L194" s="11">
        <f t="shared" si="14"/>
        <v>10331.82</v>
      </c>
      <c r="M194" s="14">
        <f t="shared" si="15"/>
        <v>44046.18</v>
      </c>
      <c r="N194" s="2"/>
      <c r="O194" s="2"/>
    </row>
    <row r="195" spans="1:15" x14ac:dyDescent="0.25">
      <c r="A195">
        <v>194</v>
      </c>
      <c r="B195">
        <v>8358</v>
      </c>
      <c r="C195" t="s">
        <v>36</v>
      </c>
      <c r="D195" t="s">
        <v>27</v>
      </c>
      <c r="E195" t="s">
        <v>46</v>
      </c>
      <c r="F195" s="53">
        <v>168180</v>
      </c>
      <c r="G195" s="5"/>
      <c r="H195" s="8"/>
      <c r="I195" s="8">
        <v>2694</v>
      </c>
      <c r="J195">
        <v>0.4</v>
      </c>
      <c r="K195" s="3">
        <v>0.19</v>
      </c>
      <c r="L195" s="11">
        <f t="shared" si="14"/>
        <v>31954.2</v>
      </c>
      <c r="M195" s="14">
        <f t="shared" si="15"/>
        <v>136225.79999999999</v>
      </c>
      <c r="N195" s="2"/>
      <c r="O195" s="2"/>
    </row>
    <row r="196" spans="1:15" x14ac:dyDescent="0.25">
      <c r="A196">
        <v>195</v>
      </c>
      <c r="B196">
        <v>8350</v>
      </c>
      <c r="C196" t="s">
        <v>36</v>
      </c>
      <c r="D196" t="s">
        <v>27</v>
      </c>
      <c r="E196" t="s">
        <v>46</v>
      </c>
      <c r="F196" s="53">
        <v>65112</v>
      </c>
      <c r="G196" s="5"/>
      <c r="H196" s="8"/>
      <c r="I196" s="8">
        <v>1012</v>
      </c>
      <c r="J196">
        <v>0.4</v>
      </c>
      <c r="K196" s="3">
        <v>0.19</v>
      </c>
      <c r="L196" s="11">
        <f t="shared" si="14"/>
        <v>12371.28</v>
      </c>
      <c r="M196" s="14">
        <f t="shared" si="15"/>
        <v>52740.72</v>
      </c>
      <c r="N196" s="2"/>
      <c r="O196" s="2"/>
    </row>
    <row r="197" spans="1:15" x14ac:dyDescent="0.25">
      <c r="A197">
        <v>196</v>
      </c>
      <c r="B197">
        <v>8437</v>
      </c>
      <c r="C197" t="s">
        <v>36</v>
      </c>
      <c r="D197" t="s">
        <v>20</v>
      </c>
      <c r="E197" t="s">
        <v>46</v>
      </c>
      <c r="F197" s="53">
        <v>49400</v>
      </c>
      <c r="G197" s="5"/>
      <c r="H197" s="8"/>
      <c r="I197" s="8">
        <v>558</v>
      </c>
      <c r="J197">
        <v>0.4</v>
      </c>
      <c r="K197" s="3">
        <v>0.19</v>
      </c>
      <c r="L197" s="11">
        <f t="shared" si="14"/>
        <v>9386</v>
      </c>
      <c r="M197" s="14">
        <f t="shared" si="15"/>
        <v>40014</v>
      </c>
      <c r="N197" s="2"/>
      <c r="O197" s="2"/>
    </row>
    <row r="198" spans="1:15" x14ac:dyDescent="0.25">
      <c r="A198">
        <v>197</v>
      </c>
      <c r="B198">
        <v>8433</v>
      </c>
      <c r="C198" t="s">
        <v>36</v>
      </c>
      <c r="D198" t="s">
        <v>20</v>
      </c>
      <c r="E198" t="s">
        <v>46</v>
      </c>
      <c r="F198" s="53">
        <v>20968</v>
      </c>
      <c r="G198" s="5"/>
      <c r="H198" s="8"/>
      <c r="I198" s="8">
        <v>838</v>
      </c>
      <c r="J198">
        <v>0.4</v>
      </c>
      <c r="K198" s="3">
        <v>0.19</v>
      </c>
      <c r="L198" s="11">
        <f t="shared" si="14"/>
        <v>3983.92</v>
      </c>
      <c r="M198" s="14">
        <f t="shared" si="15"/>
        <v>16984.080000000002</v>
      </c>
      <c r="N198" s="2"/>
      <c r="O198" s="2"/>
    </row>
    <row r="199" spans="1:15" x14ac:dyDescent="0.25">
      <c r="A199">
        <v>198</v>
      </c>
      <c r="B199">
        <v>8397</v>
      </c>
      <c r="C199" t="s">
        <v>36</v>
      </c>
      <c r="D199" t="s">
        <v>20</v>
      </c>
      <c r="E199" t="s">
        <v>46</v>
      </c>
      <c r="F199" s="53">
        <v>36561</v>
      </c>
      <c r="G199" s="5"/>
      <c r="H199" s="8"/>
      <c r="I199" s="8">
        <v>391</v>
      </c>
      <c r="J199">
        <v>0.4</v>
      </c>
      <c r="K199" s="3">
        <v>0.19</v>
      </c>
      <c r="L199" s="11">
        <f t="shared" si="14"/>
        <v>6946.59</v>
      </c>
      <c r="M199" s="14">
        <f t="shared" si="15"/>
        <v>29614.41</v>
      </c>
      <c r="N199" s="2"/>
      <c r="O199" s="2"/>
    </row>
    <row r="200" spans="1:15" x14ac:dyDescent="0.25">
      <c r="A200">
        <v>199</v>
      </c>
      <c r="B200">
        <v>8442</v>
      </c>
      <c r="C200" t="s">
        <v>36</v>
      </c>
      <c r="D200" t="s">
        <v>20</v>
      </c>
      <c r="E200" t="s">
        <v>46</v>
      </c>
      <c r="F200" s="53">
        <v>311243</v>
      </c>
      <c r="G200" s="5"/>
      <c r="H200" s="8"/>
      <c r="I200" s="8">
        <v>2547</v>
      </c>
      <c r="J200">
        <v>0.4</v>
      </c>
      <c r="K200" s="3">
        <v>0.19</v>
      </c>
      <c r="L200" s="11">
        <f t="shared" si="14"/>
        <v>59136.17</v>
      </c>
      <c r="M200" s="14">
        <f t="shared" si="15"/>
        <v>252106.83000000002</v>
      </c>
      <c r="N200" s="2"/>
      <c r="O200" s="2"/>
    </row>
    <row r="201" spans="1:15" x14ac:dyDescent="0.25">
      <c r="A201">
        <v>200</v>
      </c>
      <c r="B201">
        <v>8518</v>
      </c>
      <c r="C201" t="s">
        <v>36</v>
      </c>
      <c r="D201" t="s">
        <v>20</v>
      </c>
      <c r="E201" t="s">
        <v>46</v>
      </c>
      <c r="F201" s="53">
        <v>131548</v>
      </c>
      <c r="G201" s="5"/>
      <c r="H201" s="8"/>
      <c r="I201" s="8">
        <v>698</v>
      </c>
      <c r="J201">
        <v>0.4</v>
      </c>
      <c r="K201" s="3">
        <v>0.19</v>
      </c>
      <c r="L201" s="11">
        <f t="shared" si="14"/>
        <v>24994.12</v>
      </c>
      <c r="M201" s="14">
        <f t="shared" si="15"/>
        <v>106553.88</v>
      </c>
      <c r="N201" s="2"/>
      <c r="O201" s="2"/>
    </row>
    <row r="202" spans="1:15" x14ac:dyDescent="0.25">
      <c r="A202">
        <v>201</v>
      </c>
      <c r="B202">
        <v>8531</v>
      </c>
      <c r="C202" t="s">
        <v>36</v>
      </c>
      <c r="D202" t="s">
        <v>20</v>
      </c>
      <c r="E202" t="s">
        <v>46</v>
      </c>
      <c r="F202" s="53">
        <v>36085</v>
      </c>
      <c r="G202" s="5"/>
      <c r="H202" s="8"/>
      <c r="I202" s="8">
        <v>830</v>
      </c>
      <c r="J202">
        <v>0.4</v>
      </c>
      <c r="K202" s="3">
        <v>0.19</v>
      </c>
      <c r="L202" s="11">
        <f t="shared" si="14"/>
        <v>6856.15</v>
      </c>
      <c r="M202" s="14">
        <f t="shared" si="15"/>
        <v>29228.85</v>
      </c>
      <c r="N202" s="2"/>
      <c r="O202" s="2"/>
    </row>
    <row r="203" spans="1:15" x14ac:dyDescent="0.25">
      <c r="A203">
        <v>202</v>
      </c>
      <c r="B203">
        <v>8567</v>
      </c>
      <c r="C203" t="s">
        <v>36</v>
      </c>
      <c r="D203" t="s">
        <v>20</v>
      </c>
      <c r="E203" t="s">
        <v>46</v>
      </c>
      <c r="F203" s="53">
        <v>129014</v>
      </c>
      <c r="G203" s="5"/>
      <c r="H203" s="8"/>
      <c r="I203" s="8">
        <v>1238</v>
      </c>
      <c r="J203">
        <v>0.4</v>
      </c>
      <c r="K203" s="3">
        <v>0.19</v>
      </c>
      <c r="L203" s="11">
        <f t="shared" si="14"/>
        <v>24512.66</v>
      </c>
      <c r="M203" s="14">
        <f t="shared" si="15"/>
        <v>104501.34</v>
      </c>
      <c r="N203" s="2"/>
      <c r="O203" s="2"/>
    </row>
    <row r="204" spans="1:15" x14ac:dyDescent="0.25">
      <c r="A204">
        <v>203</v>
      </c>
      <c r="B204">
        <v>8579</v>
      </c>
      <c r="C204" t="s">
        <v>36</v>
      </c>
      <c r="D204" t="s">
        <v>20</v>
      </c>
      <c r="E204" t="s">
        <v>46</v>
      </c>
      <c r="F204" s="53">
        <v>19800</v>
      </c>
      <c r="G204" s="5"/>
      <c r="H204" s="8"/>
      <c r="I204" s="8">
        <v>628</v>
      </c>
      <c r="J204">
        <v>0.4</v>
      </c>
      <c r="K204" s="3">
        <v>0.19</v>
      </c>
      <c r="L204" s="11">
        <f t="shared" si="14"/>
        <v>3762</v>
      </c>
      <c r="M204" s="14">
        <f t="shared" si="15"/>
        <v>16038</v>
      </c>
      <c r="N204" s="2"/>
      <c r="O204" s="2"/>
    </row>
    <row r="205" spans="1:15" x14ac:dyDescent="0.25">
      <c r="A205">
        <v>204</v>
      </c>
      <c r="B205">
        <v>8603</v>
      </c>
      <c r="C205" t="s">
        <v>36</v>
      </c>
      <c r="D205" t="s">
        <v>20</v>
      </c>
      <c r="E205" t="s">
        <v>46</v>
      </c>
      <c r="F205" s="53">
        <v>19200</v>
      </c>
      <c r="G205" s="5"/>
      <c r="H205" s="8"/>
      <c r="I205" s="8">
        <v>402</v>
      </c>
      <c r="J205">
        <v>0.4</v>
      </c>
      <c r="K205" s="3">
        <v>0.19</v>
      </c>
      <c r="L205" s="11">
        <f t="shared" si="14"/>
        <v>3648</v>
      </c>
      <c r="M205" s="14">
        <f t="shared" si="15"/>
        <v>15552</v>
      </c>
      <c r="N205" s="2"/>
      <c r="O205" s="2"/>
    </row>
    <row r="206" spans="1:15" x14ac:dyDescent="0.25">
      <c r="A206">
        <v>205</v>
      </c>
      <c r="B206">
        <v>5989</v>
      </c>
      <c r="C206" t="s">
        <v>37</v>
      </c>
      <c r="D206" t="s">
        <v>27</v>
      </c>
      <c r="E206" t="s">
        <v>46</v>
      </c>
      <c r="F206" s="53">
        <v>58200</v>
      </c>
      <c r="G206" s="5"/>
      <c r="H206" s="8"/>
      <c r="I206" s="8">
        <f>F206*0.014</f>
        <v>814.80000000000007</v>
      </c>
      <c r="J206">
        <v>0.9</v>
      </c>
      <c r="K206" s="3">
        <v>0.14000000000000001</v>
      </c>
      <c r="L206" s="11">
        <f t="shared" si="14"/>
        <v>8148.0000000000009</v>
      </c>
      <c r="M206" s="14">
        <f t="shared" si="15"/>
        <v>50052</v>
      </c>
      <c r="N206" s="2"/>
      <c r="O206" s="2"/>
    </row>
    <row r="207" spans="1:15" x14ac:dyDescent="0.25">
      <c r="A207">
        <v>206</v>
      </c>
      <c r="B207">
        <v>5986</v>
      </c>
      <c r="C207" t="s">
        <v>37</v>
      </c>
      <c r="D207" t="s">
        <v>27</v>
      </c>
      <c r="E207" t="s">
        <v>46</v>
      </c>
      <c r="F207" s="53">
        <v>35315</v>
      </c>
      <c r="G207" s="5"/>
      <c r="H207" s="8"/>
      <c r="I207" s="8">
        <v>338</v>
      </c>
      <c r="J207">
        <v>0.9</v>
      </c>
      <c r="K207" s="3">
        <v>0.14000000000000001</v>
      </c>
      <c r="L207" s="11">
        <f t="shared" si="14"/>
        <v>4944.1000000000004</v>
      </c>
      <c r="M207" s="14">
        <f t="shared" si="15"/>
        <v>30370.9</v>
      </c>
      <c r="N207" s="2"/>
      <c r="O207" s="2"/>
    </row>
    <row r="208" spans="1:15" x14ac:dyDescent="0.25">
      <c r="A208">
        <v>207</v>
      </c>
      <c r="B208">
        <v>5986</v>
      </c>
      <c r="C208" t="s">
        <v>37</v>
      </c>
      <c r="D208" t="s">
        <v>27</v>
      </c>
      <c r="E208" t="s">
        <v>46</v>
      </c>
      <c r="F208" s="53">
        <v>152600</v>
      </c>
      <c r="G208" s="5"/>
      <c r="H208" s="8"/>
      <c r="I208" s="8">
        <v>1340</v>
      </c>
      <c r="J208">
        <v>0.9</v>
      </c>
      <c r="K208" s="3">
        <v>0.14000000000000001</v>
      </c>
      <c r="L208" s="11">
        <f t="shared" si="14"/>
        <v>21364.000000000004</v>
      </c>
      <c r="M208" s="14">
        <f t="shared" si="15"/>
        <v>131236</v>
      </c>
      <c r="N208" s="2"/>
      <c r="O208" s="2"/>
    </row>
    <row r="209" spans="1:15" x14ac:dyDescent="0.25">
      <c r="A209">
        <v>208</v>
      </c>
      <c r="B209">
        <v>5986</v>
      </c>
      <c r="C209" t="s">
        <v>37</v>
      </c>
      <c r="D209" t="s">
        <v>27</v>
      </c>
      <c r="E209" t="s">
        <v>46</v>
      </c>
      <c r="F209" s="53">
        <v>71400</v>
      </c>
      <c r="G209" s="5"/>
      <c r="H209" s="8"/>
      <c r="I209" s="8">
        <f>F209*0.014</f>
        <v>999.6</v>
      </c>
      <c r="J209">
        <v>0.9</v>
      </c>
      <c r="K209" s="3">
        <v>0.14000000000000001</v>
      </c>
      <c r="L209" s="11">
        <f t="shared" si="14"/>
        <v>9996.0000000000018</v>
      </c>
      <c r="M209" s="14">
        <f t="shared" si="15"/>
        <v>61404</v>
      </c>
      <c r="N209" s="2"/>
      <c r="O209" s="2"/>
    </row>
    <row r="210" spans="1:15" x14ac:dyDescent="0.25">
      <c r="A210">
        <v>209</v>
      </c>
      <c r="B210">
        <v>5525</v>
      </c>
      <c r="C210" t="s">
        <v>37</v>
      </c>
      <c r="D210" t="s">
        <v>20</v>
      </c>
      <c r="E210" t="s">
        <v>46</v>
      </c>
      <c r="F210" s="53">
        <v>250829</v>
      </c>
      <c r="G210" s="5"/>
      <c r="H210" s="8"/>
      <c r="I210" s="8">
        <v>1986</v>
      </c>
      <c r="J210">
        <v>0.9</v>
      </c>
      <c r="K210" s="3">
        <v>0.14000000000000001</v>
      </c>
      <c r="L210" s="11">
        <f t="shared" si="14"/>
        <v>35116.060000000005</v>
      </c>
      <c r="M210" s="14">
        <f t="shared" si="15"/>
        <v>215712.94</v>
      </c>
      <c r="N210" s="2"/>
      <c r="O210" s="2"/>
    </row>
    <row r="211" spans="1:15" x14ac:dyDescent="0.25">
      <c r="A211">
        <v>210</v>
      </c>
      <c r="B211">
        <v>8233</v>
      </c>
      <c r="C211" t="s">
        <v>32</v>
      </c>
      <c r="D211" t="s">
        <v>20</v>
      </c>
      <c r="E211" t="s">
        <v>46</v>
      </c>
      <c r="F211" s="53">
        <v>141583</v>
      </c>
      <c r="G211" s="5"/>
      <c r="H211" s="8"/>
      <c r="I211" s="8">
        <v>1322</v>
      </c>
      <c r="J211">
        <v>1.3</v>
      </c>
      <c r="K211" s="3">
        <v>0.12</v>
      </c>
      <c r="L211" s="11">
        <f t="shared" si="14"/>
        <v>16989.96</v>
      </c>
      <c r="M211" s="14">
        <f t="shared" si="15"/>
        <v>124593.04000000001</v>
      </c>
      <c r="N211" s="2"/>
      <c r="O211" s="2"/>
    </row>
    <row r="212" spans="1:15" x14ac:dyDescent="0.25">
      <c r="A212">
        <v>211</v>
      </c>
      <c r="B212">
        <v>5267</v>
      </c>
      <c r="C212" t="s">
        <v>38</v>
      </c>
      <c r="D212" t="s">
        <v>27</v>
      </c>
      <c r="E212" t="s">
        <v>46</v>
      </c>
      <c r="F212" s="53">
        <v>277652</v>
      </c>
      <c r="G212" s="5"/>
      <c r="H212" s="8"/>
      <c r="I212" s="8">
        <v>1934</v>
      </c>
      <c r="J212">
        <v>1.1000000000000001</v>
      </c>
      <c r="K212" s="3">
        <v>0.13</v>
      </c>
      <c r="L212" s="11">
        <f t="shared" si="14"/>
        <v>36094.76</v>
      </c>
      <c r="M212" s="14">
        <f t="shared" si="15"/>
        <v>241557.24</v>
      </c>
      <c r="N212" s="2"/>
      <c r="O212" s="2"/>
    </row>
    <row r="213" spans="1:15" x14ac:dyDescent="0.25">
      <c r="A213">
        <v>212</v>
      </c>
      <c r="B213">
        <v>5083</v>
      </c>
      <c r="C213" t="s">
        <v>38</v>
      </c>
      <c r="D213" t="s">
        <v>20</v>
      </c>
      <c r="E213" t="s">
        <v>46</v>
      </c>
      <c r="F213" s="53">
        <v>225047</v>
      </c>
      <c r="G213" s="5"/>
      <c r="H213" s="8"/>
      <c r="I213" s="8">
        <v>1657</v>
      </c>
      <c r="J213">
        <v>1.1000000000000001</v>
      </c>
      <c r="K213" s="3">
        <v>0.13</v>
      </c>
      <c r="L213" s="11">
        <f t="shared" si="14"/>
        <v>29256.11</v>
      </c>
      <c r="M213" s="14">
        <f t="shared" si="15"/>
        <v>195790.89</v>
      </c>
      <c r="N213" s="2"/>
      <c r="O213" s="2"/>
    </row>
    <row r="214" spans="1:15" x14ac:dyDescent="0.25">
      <c r="A214">
        <v>213</v>
      </c>
      <c r="B214">
        <v>5179</v>
      </c>
      <c r="C214" t="s">
        <v>38</v>
      </c>
      <c r="D214" t="s">
        <v>20</v>
      </c>
      <c r="E214" t="s">
        <v>46</v>
      </c>
      <c r="F214" s="53">
        <v>99883</v>
      </c>
      <c r="G214" s="5"/>
      <c r="H214" s="8"/>
      <c r="I214" s="8">
        <v>895</v>
      </c>
      <c r="J214">
        <v>1.1000000000000001</v>
      </c>
      <c r="K214" s="3">
        <v>0.13</v>
      </c>
      <c r="L214" s="11">
        <f t="shared" si="14"/>
        <v>12984.79</v>
      </c>
      <c r="M214" s="14">
        <f t="shared" si="15"/>
        <v>86898.209999999992</v>
      </c>
      <c r="N214" s="2"/>
      <c r="O214" s="2"/>
    </row>
    <row r="215" spans="1:15" x14ac:dyDescent="0.25">
      <c r="A215">
        <v>214</v>
      </c>
      <c r="B215">
        <v>5137</v>
      </c>
      <c r="C215" t="s">
        <v>38</v>
      </c>
      <c r="D215" t="s">
        <v>20</v>
      </c>
      <c r="E215" t="s">
        <v>46</v>
      </c>
      <c r="F215" s="53">
        <v>125576</v>
      </c>
      <c r="G215" s="5"/>
      <c r="H215" s="8"/>
      <c r="I215" s="8">
        <v>1138</v>
      </c>
      <c r="J215">
        <v>1.1000000000000001</v>
      </c>
      <c r="K215" s="3">
        <v>0.13</v>
      </c>
      <c r="L215" s="11">
        <f t="shared" si="14"/>
        <v>16324.880000000001</v>
      </c>
      <c r="M215" s="14">
        <f t="shared" si="15"/>
        <v>109251.12</v>
      </c>
      <c r="N215" s="2"/>
      <c r="O215" s="2"/>
    </row>
    <row r="216" spans="1:15" x14ac:dyDescent="0.25">
      <c r="A216">
        <v>215</v>
      </c>
      <c r="B216">
        <v>5565</v>
      </c>
      <c r="C216" t="s">
        <v>38</v>
      </c>
      <c r="D216" t="s">
        <v>20</v>
      </c>
      <c r="E216" t="s">
        <v>46</v>
      </c>
      <c r="F216" s="53">
        <v>192834</v>
      </c>
      <c r="G216" s="5"/>
      <c r="H216" s="8"/>
      <c r="I216" s="8">
        <v>1662</v>
      </c>
      <c r="J216">
        <v>1.1000000000000001</v>
      </c>
      <c r="K216" s="3">
        <v>0.13</v>
      </c>
      <c r="L216" s="11">
        <f t="shared" si="14"/>
        <v>25068.420000000002</v>
      </c>
      <c r="M216" s="14">
        <f t="shared" si="15"/>
        <v>167765.57999999999</v>
      </c>
      <c r="N216" s="2"/>
      <c r="O216" s="2"/>
    </row>
    <row r="217" spans="1:15" x14ac:dyDescent="0.25">
      <c r="A217">
        <v>216</v>
      </c>
      <c r="B217">
        <v>5220</v>
      </c>
      <c r="C217" t="s">
        <v>38</v>
      </c>
      <c r="D217" t="s">
        <v>20</v>
      </c>
      <c r="E217" t="s">
        <v>46</v>
      </c>
      <c r="F217" s="53">
        <v>95320</v>
      </c>
      <c r="G217" s="5"/>
      <c r="H217" s="8"/>
      <c r="I217" s="8">
        <v>1246</v>
      </c>
      <c r="J217">
        <v>1.1000000000000001</v>
      </c>
      <c r="K217" s="3">
        <v>0.13</v>
      </c>
      <c r="L217" s="11">
        <f t="shared" si="14"/>
        <v>12391.6</v>
      </c>
      <c r="M217" s="14">
        <f t="shared" si="15"/>
        <v>82928.399999999994</v>
      </c>
      <c r="N217" s="2"/>
      <c r="O217" s="2"/>
    </row>
    <row r="218" spans="1:15" x14ac:dyDescent="0.25">
      <c r="A218">
        <v>217</v>
      </c>
      <c r="B218">
        <v>7994</v>
      </c>
      <c r="C218" t="s">
        <v>32</v>
      </c>
      <c r="D218" t="s">
        <v>27</v>
      </c>
      <c r="E218" t="s">
        <v>46</v>
      </c>
      <c r="F218" s="53">
        <v>279970</v>
      </c>
      <c r="G218" s="5"/>
      <c r="H218" s="8"/>
      <c r="I218" s="8">
        <v>1575</v>
      </c>
      <c r="J218">
        <v>1.3</v>
      </c>
      <c r="K218" s="3">
        <v>0.12</v>
      </c>
      <c r="L218" s="11">
        <f t="shared" si="14"/>
        <v>33596.400000000001</v>
      </c>
      <c r="M218" s="14">
        <f t="shared" si="15"/>
        <v>246373.6</v>
      </c>
      <c r="N218" s="2"/>
      <c r="O218" s="2"/>
    </row>
    <row r="219" spans="1:15" x14ac:dyDescent="0.25">
      <c r="A219">
        <v>218</v>
      </c>
      <c r="B219">
        <v>7929</v>
      </c>
      <c r="C219" t="s">
        <v>32</v>
      </c>
      <c r="D219" t="s">
        <v>27</v>
      </c>
      <c r="E219" t="s">
        <v>46</v>
      </c>
      <c r="F219" s="53">
        <v>178255</v>
      </c>
      <c r="G219" s="5"/>
      <c r="H219" s="8"/>
      <c r="I219" s="8">
        <v>1454</v>
      </c>
      <c r="J219">
        <v>1.3</v>
      </c>
      <c r="K219" s="3">
        <v>0.12</v>
      </c>
      <c r="L219" s="11">
        <f t="shared" si="14"/>
        <v>21390.6</v>
      </c>
      <c r="M219" s="14">
        <f t="shared" si="15"/>
        <v>156864.4</v>
      </c>
      <c r="N219" s="2"/>
      <c r="O219" s="2"/>
    </row>
    <row r="220" spans="1:15" x14ac:dyDescent="0.25">
      <c r="A220">
        <v>219</v>
      </c>
      <c r="B220">
        <v>7994</v>
      </c>
      <c r="C220" t="s">
        <v>32</v>
      </c>
      <c r="D220" t="s">
        <v>27</v>
      </c>
      <c r="E220" t="s">
        <v>46</v>
      </c>
      <c r="F220" s="53">
        <v>279970</v>
      </c>
      <c r="G220" s="5"/>
      <c r="H220" s="8"/>
      <c r="I220" s="8">
        <v>1575</v>
      </c>
      <c r="J220">
        <v>1.3</v>
      </c>
      <c r="K220" s="3">
        <v>0.12</v>
      </c>
      <c r="L220" s="11">
        <f t="shared" si="14"/>
        <v>33596.400000000001</v>
      </c>
      <c r="M220" s="14">
        <f t="shared" si="15"/>
        <v>246373.6</v>
      </c>
      <c r="N220" s="2"/>
      <c r="O220" s="2"/>
    </row>
    <row r="221" spans="1:15" x14ac:dyDescent="0.25">
      <c r="A221">
        <v>220</v>
      </c>
      <c r="B221">
        <v>7990</v>
      </c>
      <c r="C221" t="s">
        <v>32</v>
      </c>
      <c r="D221" t="s">
        <v>27</v>
      </c>
      <c r="E221" t="s">
        <v>46</v>
      </c>
      <c r="F221" s="53">
        <v>173958</v>
      </c>
      <c r="G221" s="5"/>
      <c r="H221" s="8"/>
      <c r="I221" s="8">
        <v>2272</v>
      </c>
      <c r="J221">
        <v>1.3</v>
      </c>
      <c r="K221" s="3">
        <v>0.12</v>
      </c>
      <c r="L221" s="11">
        <f t="shared" si="14"/>
        <v>20874.96</v>
      </c>
      <c r="M221" s="14">
        <f t="shared" si="15"/>
        <v>153083.04</v>
      </c>
      <c r="N221" s="2"/>
      <c r="O221" s="2"/>
    </row>
    <row r="222" spans="1:15" x14ac:dyDescent="0.25">
      <c r="A222">
        <v>221</v>
      </c>
      <c r="B222">
        <v>7976</v>
      </c>
      <c r="C222" t="s">
        <v>32</v>
      </c>
      <c r="D222" t="s">
        <v>27</v>
      </c>
      <c r="E222" t="s">
        <v>46</v>
      </c>
      <c r="F222" s="53">
        <v>212826</v>
      </c>
      <c r="G222" s="5"/>
      <c r="H222" s="8"/>
      <c r="I222" s="8">
        <v>2406</v>
      </c>
      <c r="J222">
        <v>1.3</v>
      </c>
      <c r="K222" s="3">
        <v>0.12</v>
      </c>
      <c r="L222" s="11">
        <f t="shared" si="14"/>
        <v>25539.119999999999</v>
      </c>
      <c r="M222" s="14">
        <f t="shared" si="15"/>
        <v>187286.88</v>
      </c>
      <c r="N222" s="2"/>
      <c r="O222" s="2"/>
    </row>
    <row r="223" spans="1:15" x14ac:dyDescent="0.25">
      <c r="A223">
        <v>222</v>
      </c>
      <c r="B223">
        <v>7960</v>
      </c>
      <c r="C223" t="s">
        <v>32</v>
      </c>
      <c r="D223" t="s">
        <v>27</v>
      </c>
      <c r="E223" t="s">
        <v>46</v>
      </c>
      <c r="F223" s="53">
        <v>171293</v>
      </c>
      <c r="G223" s="5"/>
      <c r="H223" s="8"/>
      <c r="I223" s="8">
        <v>1809</v>
      </c>
      <c r="J223">
        <v>1.3</v>
      </c>
      <c r="K223" s="3">
        <v>0.12</v>
      </c>
      <c r="L223" s="11">
        <f t="shared" si="14"/>
        <v>20555.16</v>
      </c>
      <c r="M223" s="14">
        <f t="shared" si="15"/>
        <v>150737.84</v>
      </c>
      <c r="N223" s="2"/>
      <c r="O223" s="2"/>
    </row>
    <row r="224" spans="1:15" x14ac:dyDescent="0.25">
      <c r="A224">
        <v>223</v>
      </c>
      <c r="B224">
        <v>7950</v>
      </c>
      <c r="C224" t="s">
        <v>32</v>
      </c>
      <c r="D224" t="s">
        <v>27</v>
      </c>
      <c r="E224" t="s">
        <v>46</v>
      </c>
      <c r="F224" s="53">
        <v>166877</v>
      </c>
      <c r="G224" s="5"/>
      <c r="H224" s="8"/>
      <c r="I224" s="8">
        <v>2345</v>
      </c>
      <c r="J224">
        <v>1.3</v>
      </c>
      <c r="K224" s="3">
        <v>0.12</v>
      </c>
      <c r="L224" s="11">
        <f t="shared" si="14"/>
        <v>20025.239999999998</v>
      </c>
      <c r="M224" s="14">
        <f t="shared" si="15"/>
        <v>146851.76</v>
      </c>
      <c r="N224" s="2"/>
      <c r="O224" s="2"/>
    </row>
    <row r="225" spans="1:15" x14ac:dyDescent="0.25">
      <c r="A225">
        <v>224</v>
      </c>
      <c r="B225">
        <v>7924</v>
      </c>
      <c r="C225" t="s">
        <v>32</v>
      </c>
      <c r="D225" t="s">
        <v>27</v>
      </c>
      <c r="E225" t="s">
        <v>46</v>
      </c>
      <c r="F225" s="53">
        <v>226355</v>
      </c>
      <c r="G225" s="5"/>
      <c r="H225" s="8"/>
      <c r="I225" s="8">
        <v>3547</v>
      </c>
      <c r="J225">
        <v>1.3</v>
      </c>
      <c r="K225" s="3">
        <v>0.12</v>
      </c>
      <c r="L225" s="11">
        <f t="shared" si="14"/>
        <v>27162.6</v>
      </c>
      <c r="M225" s="14">
        <f t="shared" si="15"/>
        <v>199192.4</v>
      </c>
      <c r="N225" s="2"/>
      <c r="O225" s="2"/>
    </row>
    <row r="226" spans="1:15" x14ac:dyDescent="0.25">
      <c r="A226">
        <v>225</v>
      </c>
      <c r="B226">
        <v>7918</v>
      </c>
      <c r="C226" t="s">
        <v>32</v>
      </c>
      <c r="D226" t="s">
        <v>27</v>
      </c>
      <c r="E226" t="s">
        <v>46</v>
      </c>
      <c r="F226" s="53">
        <v>135041</v>
      </c>
      <c r="G226" s="5"/>
      <c r="H226" s="8"/>
      <c r="I226" s="8">
        <v>3019</v>
      </c>
      <c r="J226">
        <v>1.3</v>
      </c>
      <c r="K226" s="3">
        <v>0.12</v>
      </c>
      <c r="L226" s="11">
        <f t="shared" si="14"/>
        <v>16204.92</v>
      </c>
      <c r="M226" s="14">
        <f t="shared" si="15"/>
        <v>118836.08</v>
      </c>
      <c r="N226" s="2"/>
      <c r="O226" s="2"/>
    </row>
    <row r="227" spans="1:15" x14ac:dyDescent="0.25">
      <c r="A227">
        <v>226</v>
      </c>
      <c r="B227">
        <v>7914</v>
      </c>
      <c r="C227" t="s">
        <v>32</v>
      </c>
      <c r="D227" t="s">
        <v>27</v>
      </c>
      <c r="E227" t="s">
        <v>46</v>
      </c>
      <c r="F227" s="53">
        <v>167880</v>
      </c>
      <c r="G227" s="5"/>
      <c r="H227" s="8"/>
      <c r="I227" s="8">
        <v>2690</v>
      </c>
      <c r="J227">
        <v>1.3</v>
      </c>
      <c r="K227" s="3">
        <v>0.12</v>
      </c>
      <c r="L227" s="11">
        <f t="shared" si="14"/>
        <v>20145.599999999999</v>
      </c>
      <c r="M227" s="14">
        <f t="shared" si="15"/>
        <v>147734.39999999999</v>
      </c>
      <c r="N227" s="2"/>
      <c r="O227" s="2"/>
    </row>
    <row r="228" spans="1:15" x14ac:dyDescent="0.25">
      <c r="A228">
        <v>227</v>
      </c>
      <c r="B228">
        <v>7892</v>
      </c>
      <c r="C228" t="s">
        <v>32</v>
      </c>
      <c r="D228" t="s">
        <v>27</v>
      </c>
      <c r="E228" t="s">
        <v>46</v>
      </c>
      <c r="F228" s="53">
        <v>159585</v>
      </c>
      <c r="G228" s="5"/>
      <c r="H228" s="8"/>
      <c r="I228" s="8">
        <v>3277</v>
      </c>
      <c r="J228">
        <v>1.3</v>
      </c>
      <c r="K228" s="3">
        <v>0.12</v>
      </c>
      <c r="L228" s="11">
        <f t="shared" si="14"/>
        <v>19150.2</v>
      </c>
      <c r="M228" s="14">
        <f t="shared" si="15"/>
        <v>140434.79999999999</v>
      </c>
      <c r="N228" s="2"/>
      <c r="O228" s="2"/>
    </row>
    <row r="229" spans="1:15" x14ac:dyDescent="0.25">
      <c r="A229">
        <v>228</v>
      </c>
      <c r="B229">
        <v>7890</v>
      </c>
      <c r="C229" t="s">
        <v>32</v>
      </c>
      <c r="D229" t="s">
        <v>27</v>
      </c>
      <c r="E229" t="s">
        <v>46</v>
      </c>
      <c r="F229" s="53">
        <v>67267</v>
      </c>
      <c r="G229" s="5"/>
      <c r="H229" s="8"/>
      <c r="I229" s="8">
        <v>1104</v>
      </c>
      <c r="J229">
        <v>1.3</v>
      </c>
      <c r="K229" s="3">
        <v>0.12</v>
      </c>
      <c r="L229" s="11">
        <f t="shared" si="14"/>
        <v>8072.04</v>
      </c>
      <c r="M229" s="14">
        <f t="shared" si="15"/>
        <v>59194.96</v>
      </c>
      <c r="N229" s="2"/>
      <c r="O229" s="2"/>
    </row>
    <row r="230" spans="1:15" x14ac:dyDescent="0.25">
      <c r="A230">
        <v>229</v>
      </c>
      <c r="B230">
        <v>7878</v>
      </c>
      <c r="C230" t="s">
        <v>32</v>
      </c>
      <c r="D230" t="s">
        <v>20</v>
      </c>
      <c r="E230" t="s">
        <v>46</v>
      </c>
      <c r="F230" s="53">
        <v>200876</v>
      </c>
      <c r="G230" s="5"/>
      <c r="H230" s="8"/>
      <c r="I230" s="8">
        <v>2042</v>
      </c>
      <c r="J230">
        <v>1.3</v>
      </c>
      <c r="K230" s="3">
        <v>0.12</v>
      </c>
      <c r="L230" s="11">
        <f t="shared" si="14"/>
        <v>24105.119999999999</v>
      </c>
      <c r="M230" s="14">
        <f t="shared" si="15"/>
        <v>176770.88</v>
      </c>
      <c r="N230" s="2"/>
      <c r="O230" s="2"/>
    </row>
    <row r="231" spans="1:15" x14ac:dyDescent="0.25">
      <c r="A231">
        <v>230</v>
      </c>
      <c r="B231">
        <v>7844</v>
      </c>
      <c r="C231" t="s">
        <v>39</v>
      </c>
      <c r="D231" t="s">
        <v>20</v>
      </c>
      <c r="E231" t="s">
        <v>46</v>
      </c>
      <c r="F231" s="53">
        <v>126733</v>
      </c>
      <c r="G231" s="5"/>
      <c r="H231" s="8"/>
      <c r="I231" s="8">
        <v>3277</v>
      </c>
      <c r="J231">
        <v>1.4</v>
      </c>
      <c r="K231" s="3">
        <v>0.11</v>
      </c>
      <c r="L231" s="11">
        <f t="shared" si="14"/>
        <v>13940.63</v>
      </c>
      <c r="M231" s="14">
        <f t="shared" si="15"/>
        <v>112792.37</v>
      </c>
      <c r="N231" s="2"/>
      <c r="O231" s="2"/>
    </row>
    <row r="232" spans="1:15" x14ac:dyDescent="0.25">
      <c r="A232">
        <v>231</v>
      </c>
      <c r="B232">
        <v>7865</v>
      </c>
      <c r="C232" t="s">
        <v>39</v>
      </c>
      <c r="D232" t="s">
        <v>20</v>
      </c>
      <c r="E232" t="s">
        <v>46</v>
      </c>
      <c r="F232" s="53">
        <v>171652</v>
      </c>
      <c r="G232" s="5"/>
      <c r="H232" s="8"/>
      <c r="I232" s="8">
        <v>1121</v>
      </c>
      <c r="J232">
        <v>1.4</v>
      </c>
      <c r="K232" s="3">
        <v>0.11</v>
      </c>
      <c r="L232" s="11">
        <f t="shared" si="14"/>
        <v>18881.72</v>
      </c>
      <c r="M232" s="14">
        <f t="shared" si="15"/>
        <v>152770.28</v>
      </c>
      <c r="N232" s="2"/>
      <c r="O232" s="2"/>
    </row>
    <row r="233" spans="1:15" x14ac:dyDescent="0.25">
      <c r="A233">
        <v>232</v>
      </c>
      <c r="B233">
        <v>5175</v>
      </c>
      <c r="C233" t="s">
        <v>40</v>
      </c>
      <c r="D233" t="s">
        <v>20</v>
      </c>
      <c r="E233" t="s">
        <v>46</v>
      </c>
      <c r="F233" s="53">
        <v>27000</v>
      </c>
      <c r="G233" s="5"/>
      <c r="H233" s="8"/>
      <c r="I233" s="8">
        <v>319</v>
      </c>
      <c r="J233">
        <v>1.5</v>
      </c>
      <c r="K233" s="3">
        <v>0.1</v>
      </c>
      <c r="L233" s="11">
        <f t="shared" si="14"/>
        <v>2700</v>
      </c>
      <c r="M233" s="14">
        <f t="shared" si="15"/>
        <v>24300</v>
      </c>
      <c r="N233" s="2"/>
      <c r="O233" s="2"/>
    </row>
    <row r="234" spans="1:15" x14ac:dyDescent="0.25">
      <c r="A234">
        <v>233</v>
      </c>
      <c r="B234">
        <v>7808</v>
      </c>
      <c r="C234" t="s">
        <v>39</v>
      </c>
      <c r="D234" t="s">
        <v>27</v>
      </c>
      <c r="E234" t="s">
        <v>46</v>
      </c>
      <c r="F234" s="53">
        <v>207963</v>
      </c>
      <c r="G234" s="5"/>
      <c r="H234" s="8"/>
      <c r="I234" s="8">
        <v>1318</v>
      </c>
      <c r="J234">
        <v>1.4</v>
      </c>
      <c r="K234" s="3">
        <v>0.11</v>
      </c>
      <c r="L234" s="11">
        <f t="shared" si="14"/>
        <v>22875.93</v>
      </c>
      <c r="M234" s="14">
        <f t="shared" si="15"/>
        <v>185087.07</v>
      </c>
      <c r="N234" s="2"/>
      <c r="O234" s="2"/>
    </row>
    <row r="235" spans="1:15" x14ac:dyDescent="0.25">
      <c r="A235">
        <v>234</v>
      </c>
      <c r="B235">
        <v>7800</v>
      </c>
      <c r="C235" t="s">
        <v>39</v>
      </c>
      <c r="D235" t="s">
        <v>27</v>
      </c>
      <c r="E235" t="s">
        <v>46</v>
      </c>
      <c r="F235" s="53">
        <v>134047</v>
      </c>
      <c r="G235" s="5"/>
      <c r="H235" s="8"/>
      <c r="I235" s="8">
        <v>1605</v>
      </c>
      <c r="J235">
        <v>1.4</v>
      </c>
      <c r="K235" s="3">
        <v>0.11</v>
      </c>
      <c r="L235" s="11">
        <f t="shared" si="14"/>
        <v>14745.17</v>
      </c>
      <c r="M235" s="14">
        <f t="shared" si="15"/>
        <v>119301.83</v>
      </c>
      <c r="N235" s="2"/>
      <c r="O235" s="2"/>
    </row>
    <row r="236" spans="1:15" x14ac:dyDescent="0.25">
      <c r="A236">
        <v>235</v>
      </c>
      <c r="B236">
        <v>7780</v>
      </c>
      <c r="C236" t="s">
        <v>39</v>
      </c>
      <c r="D236" t="s">
        <v>27</v>
      </c>
      <c r="E236" t="s">
        <v>46</v>
      </c>
      <c r="F236" s="53">
        <v>135900</v>
      </c>
      <c r="G236" s="5"/>
      <c r="H236" s="8"/>
      <c r="I236" s="8">
        <v>1991</v>
      </c>
      <c r="J236">
        <v>1.4</v>
      </c>
      <c r="K236" s="3">
        <v>0.11</v>
      </c>
      <c r="L236" s="11">
        <f t="shared" si="14"/>
        <v>14949</v>
      </c>
      <c r="M236" s="14">
        <f t="shared" si="15"/>
        <v>120951</v>
      </c>
      <c r="N236" s="2"/>
      <c r="O236" s="2"/>
    </row>
    <row r="237" spans="1:15" x14ac:dyDescent="0.25">
      <c r="A237">
        <v>236</v>
      </c>
      <c r="B237">
        <v>7776</v>
      </c>
      <c r="C237" t="s">
        <v>32</v>
      </c>
      <c r="D237" t="s">
        <v>27</v>
      </c>
      <c r="E237" t="s">
        <v>46</v>
      </c>
      <c r="F237" s="53">
        <v>223647</v>
      </c>
      <c r="G237" s="5"/>
      <c r="H237" s="8"/>
      <c r="I237" s="8">
        <v>1821</v>
      </c>
      <c r="J237">
        <v>1.3</v>
      </c>
      <c r="K237" s="3">
        <v>0.12</v>
      </c>
      <c r="L237" s="11">
        <f t="shared" si="14"/>
        <v>26837.64</v>
      </c>
      <c r="M237" s="14">
        <f t="shared" si="15"/>
        <v>196809.36</v>
      </c>
      <c r="N237" s="2"/>
      <c r="O237" s="2"/>
    </row>
    <row r="238" spans="1:15" x14ac:dyDescent="0.25">
      <c r="A238">
        <v>237</v>
      </c>
      <c r="B238">
        <v>7760</v>
      </c>
      <c r="C238" t="s">
        <v>32</v>
      </c>
      <c r="D238" t="s">
        <v>27</v>
      </c>
      <c r="E238" t="s">
        <v>46</v>
      </c>
      <c r="F238" s="53">
        <v>136072</v>
      </c>
      <c r="G238" s="5"/>
      <c r="H238" s="8"/>
      <c r="I238" s="8">
        <v>1768</v>
      </c>
      <c r="J238">
        <v>1.3</v>
      </c>
      <c r="K238" s="3">
        <v>0.12</v>
      </c>
      <c r="L238" s="11">
        <f t="shared" si="14"/>
        <v>16328.64</v>
      </c>
      <c r="M238" s="14">
        <f t="shared" si="15"/>
        <v>119743.36</v>
      </c>
      <c r="N238" s="2"/>
      <c r="O238" s="2"/>
    </row>
    <row r="239" spans="1:15" x14ac:dyDescent="0.25">
      <c r="A239">
        <v>238</v>
      </c>
      <c r="B239">
        <v>7692</v>
      </c>
      <c r="C239" t="s">
        <v>32</v>
      </c>
      <c r="D239" t="s">
        <v>27</v>
      </c>
      <c r="E239" t="s">
        <v>46</v>
      </c>
      <c r="F239" s="53">
        <v>91935</v>
      </c>
      <c r="G239" s="5"/>
      <c r="H239" s="8"/>
      <c r="I239" s="8">
        <v>1038</v>
      </c>
      <c r="J239">
        <v>1.3</v>
      </c>
      <c r="K239" s="3">
        <v>0.12</v>
      </c>
      <c r="L239" s="11">
        <f t="shared" si="14"/>
        <v>11032.199999999999</v>
      </c>
      <c r="M239" s="14">
        <f t="shared" si="15"/>
        <v>80902.8</v>
      </c>
      <c r="N239" s="2"/>
      <c r="O239" s="2"/>
    </row>
    <row r="240" spans="1:15" x14ac:dyDescent="0.25">
      <c r="A240">
        <v>239</v>
      </c>
      <c r="B240">
        <v>5295</v>
      </c>
      <c r="C240" t="s">
        <v>26</v>
      </c>
      <c r="D240" t="s">
        <v>27</v>
      </c>
      <c r="E240" t="s">
        <v>46</v>
      </c>
      <c r="F240" s="53">
        <v>166215</v>
      </c>
      <c r="G240" s="5"/>
      <c r="H240" s="8"/>
      <c r="I240" s="8">
        <v>2063</v>
      </c>
      <c r="J240" s="18">
        <v>1</v>
      </c>
      <c r="K240" s="3">
        <v>0.14000000000000001</v>
      </c>
      <c r="L240" s="11">
        <f t="shared" si="14"/>
        <v>23270.100000000002</v>
      </c>
      <c r="M240" s="14">
        <f t="shared" si="15"/>
        <v>142944.9</v>
      </c>
      <c r="N240" s="2"/>
      <c r="O240" s="2"/>
    </row>
    <row r="241" spans="1:15" x14ac:dyDescent="0.25">
      <c r="A241">
        <v>240</v>
      </c>
      <c r="B241">
        <v>5296</v>
      </c>
      <c r="C241" t="s">
        <v>26</v>
      </c>
      <c r="D241" t="s">
        <v>27</v>
      </c>
      <c r="E241" t="s">
        <v>46</v>
      </c>
      <c r="F241" s="53">
        <v>245549</v>
      </c>
      <c r="G241" s="5"/>
      <c r="H241" s="8"/>
      <c r="I241" s="8">
        <v>2793</v>
      </c>
      <c r="J241" s="18">
        <v>1</v>
      </c>
      <c r="K241" s="3">
        <v>0.14000000000000001</v>
      </c>
      <c r="L241" s="11">
        <f t="shared" ref="L241:L248" si="16">(F241*K241)</f>
        <v>34376.86</v>
      </c>
      <c r="M241" s="14">
        <f t="shared" ref="M241:M248" si="17">F241-L241</f>
        <v>211172.14</v>
      </c>
      <c r="N241" s="2"/>
      <c r="O241" s="2"/>
    </row>
    <row r="242" spans="1:15" x14ac:dyDescent="0.25">
      <c r="A242">
        <v>241</v>
      </c>
      <c r="B242">
        <v>5382</v>
      </c>
      <c r="C242" t="s">
        <v>26</v>
      </c>
      <c r="D242" t="s">
        <v>27</v>
      </c>
      <c r="E242" t="s">
        <v>46</v>
      </c>
      <c r="F242" s="53">
        <v>172027</v>
      </c>
      <c r="G242" s="5"/>
      <c r="H242" s="8"/>
      <c r="I242" s="8">
        <v>2608</v>
      </c>
      <c r="J242" s="18">
        <v>1</v>
      </c>
      <c r="K242" s="3">
        <v>0.14000000000000001</v>
      </c>
      <c r="L242" s="11">
        <f t="shared" si="16"/>
        <v>24083.780000000002</v>
      </c>
      <c r="M242" s="14">
        <f t="shared" si="17"/>
        <v>147943.22</v>
      </c>
      <c r="N242" s="2"/>
      <c r="O242" s="2"/>
    </row>
    <row r="243" spans="1:15" x14ac:dyDescent="0.25">
      <c r="A243">
        <v>242</v>
      </c>
      <c r="B243">
        <v>5372</v>
      </c>
      <c r="C243" t="s">
        <v>26</v>
      </c>
      <c r="D243" t="s">
        <v>27</v>
      </c>
      <c r="E243" t="s">
        <v>46</v>
      </c>
      <c r="F243" s="53">
        <v>78800</v>
      </c>
      <c r="G243" s="5"/>
      <c r="H243" s="8"/>
      <c r="I243" s="8">
        <v>1579</v>
      </c>
      <c r="J243" s="18">
        <v>1</v>
      </c>
      <c r="K243" s="3">
        <v>0.14000000000000001</v>
      </c>
      <c r="L243" s="11">
        <f t="shared" si="16"/>
        <v>11032.000000000002</v>
      </c>
      <c r="M243" s="14">
        <f t="shared" si="17"/>
        <v>67768</v>
      </c>
      <c r="N243" s="2"/>
      <c r="O243" s="2"/>
    </row>
    <row r="244" spans="1:15" x14ac:dyDescent="0.25">
      <c r="A244">
        <v>243</v>
      </c>
      <c r="B244">
        <v>5456</v>
      </c>
      <c r="C244" t="s">
        <v>26</v>
      </c>
      <c r="D244" t="s">
        <v>27</v>
      </c>
      <c r="E244" t="s">
        <v>46</v>
      </c>
      <c r="F244" s="53">
        <v>121299</v>
      </c>
      <c r="G244" s="5"/>
      <c r="H244" s="8"/>
      <c r="I244" s="8">
        <v>1966</v>
      </c>
      <c r="J244" s="18">
        <v>1</v>
      </c>
      <c r="K244" s="3">
        <v>0.14000000000000001</v>
      </c>
      <c r="L244" s="11">
        <f t="shared" si="16"/>
        <v>16981.86</v>
      </c>
      <c r="M244" s="14">
        <f t="shared" si="17"/>
        <v>104317.14</v>
      </c>
      <c r="N244" s="2"/>
      <c r="O244" s="2"/>
    </row>
    <row r="245" spans="1:15" x14ac:dyDescent="0.25">
      <c r="A245">
        <v>244</v>
      </c>
      <c r="B245">
        <v>12</v>
      </c>
      <c r="C245" t="s">
        <v>7</v>
      </c>
      <c r="D245" t="s">
        <v>27</v>
      </c>
      <c r="E245" t="s">
        <v>46</v>
      </c>
      <c r="F245" s="53">
        <v>91841</v>
      </c>
      <c r="G245" s="5"/>
      <c r="H245" s="8"/>
      <c r="I245" s="8">
        <v>1414</v>
      </c>
      <c r="J245">
        <v>0.1</v>
      </c>
      <c r="K245" s="3">
        <v>0.28000000000000003</v>
      </c>
      <c r="L245" s="11">
        <f t="shared" si="16"/>
        <v>25715.480000000003</v>
      </c>
      <c r="M245" s="14">
        <f t="shared" si="17"/>
        <v>66125.51999999999</v>
      </c>
      <c r="N245" s="2"/>
      <c r="O245" s="2"/>
    </row>
    <row r="246" spans="1:15" x14ac:dyDescent="0.25">
      <c r="A246">
        <v>245</v>
      </c>
      <c r="B246">
        <v>7885</v>
      </c>
      <c r="C246" t="s">
        <v>2</v>
      </c>
      <c r="D246" t="s">
        <v>20</v>
      </c>
      <c r="E246" t="s">
        <v>46</v>
      </c>
      <c r="F246" s="53">
        <v>200530</v>
      </c>
      <c r="G246" s="5"/>
      <c r="H246" s="8"/>
      <c r="I246" s="8">
        <v>1658</v>
      </c>
      <c r="J246">
        <v>0.1</v>
      </c>
      <c r="K246" s="3">
        <v>0.28000000000000003</v>
      </c>
      <c r="L246" s="11">
        <f t="shared" si="16"/>
        <v>56148.400000000009</v>
      </c>
      <c r="M246" s="14">
        <f t="shared" si="17"/>
        <v>144381.59999999998</v>
      </c>
      <c r="N246" s="2"/>
      <c r="O246" s="2"/>
    </row>
    <row r="247" spans="1:15" x14ac:dyDescent="0.25">
      <c r="A247">
        <v>246</v>
      </c>
      <c r="B247">
        <v>5480</v>
      </c>
      <c r="C247" t="s">
        <v>38</v>
      </c>
      <c r="D247" t="s">
        <v>27</v>
      </c>
      <c r="E247" t="s">
        <v>46</v>
      </c>
      <c r="F247" s="53">
        <v>201355</v>
      </c>
      <c r="G247" s="5"/>
      <c r="H247" s="8"/>
      <c r="I247" s="8">
        <v>1694</v>
      </c>
      <c r="J247">
        <v>1.1000000000000001</v>
      </c>
      <c r="K247" s="3">
        <v>0.13</v>
      </c>
      <c r="L247" s="11">
        <f t="shared" si="16"/>
        <v>26176.15</v>
      </c>
      <c r="M247" s="14">
        <f t="shared" si="17"/>
        <v>175178.85</v>
      </c>
      <c r="N247" s="2"/>
      <c r="O247" s="2"/>
    </row>
    <row r="248" spans="1:15" x14ac:dyDescent="0.25">
      <c r="A248">
        <v>247</v>
      </c>
      <c r="B248">
        <v>8724</v>
      </c>
      <c r="C248" t="s">
        <v>36</v>
      </c>
      <c r="D248" t="s">
        <v>27</v>
      </c>
      <c r="E248" t="s">
        <v>46</v>
      </c>
      <c r="F248" s="53">
        <v>51000</v>
      </c>
      <c r="G248" s="5"/>
      <c r="H248" s="8"/>
      <c r="I248" s="8">
        <v>1083</v>
      </c>
      <c r="J248">
        <v>0.4</v>
      </c>
      <c r="K248" s="3">
        <v>0.19</v>
      </c>
      <c r="L248" s="11">
        <f t="shared" si="16"/>
        <v>9690</v>
      </c>
      <c r="M248" s="14">
        <f t="shared" si="17"/>
        <v>41310</v>
      </c>
      <c r="N248" s="2"/>
      <c r="O248" s="2"/>
    </row>
    <row r="249" spans="1:15" x14ac:dyDescent="0.25">
      <c r="A249">
        <v>248</v>
      </c>
      <c r="B249">
        <v>8202</v>
      </c>
      <c r="C249" t="s">
        <v>23</v>
      </c>
      <c r="D249" t="s">
        <v>27</v>
      </c>
      <c r="E249" t="s">
        <v>46</v>
      </c>
      <c r="F249" s="53">
        <v>217300</v>
      </c>
      <c r="G249" s="5"/>
      <c r="H249" s="8"/>
      <c r="I249" s="8">
        <f>F249*0.014</f>
        <v>3042.2000000000003</v>
      </c>
      <c r="J249">
        <v>0.1</v>
      </c>
      <c r="K249" s="3">
        <v>0.28000000000000003</v>
      </c>
      <c r="L249" s="11">
        <f t="shared" ref="L249:L253" si="18">(F249*K249)</f>
        <v>60844.000000000007</v>
      </c>
      <c r="M249" s="14">
        <f t="shared" ref="M249:M253" si="19">F249-L249</f>
        <v>156456</v>
      </c>
      <c r="N249" s="2"/>
      <c r="O249" s="2"/>
    </row>
    <row r="250" spans="1:15" x14ac:dyDescent="0.25">
      <c r="A250">
        <v>249</v>
      </c>
      <c r="B250">
        <v>8214</v>
      </c>
      <c r="C250" t="s">
        <v>23</v>
      </c>
      <c r="D250" t="s">
        <v>27</v>
      </c>
      <c r="E250" t="s">
        <v>46</v>
      </c>
      <c r="F250" s="53">
        <v>298000</v>
      </c>
      <c r="G250" s="5"/>
      <c r="H250" s="8"/>
      <c r="I250" s="8">
        <f t="shared" ref="I250:I252" si="20">F250*0.014</f>
        <v>4172</v>
      </c>
      <c r="J250">
        <v>0.1</v>
      </c>
      <c r="K250" s="3">
        <v>0.28000000000000003</v>
      </c>
      <c r="L250" s="11">
        <f t="shared" si="18"/>
        <v>83440.000000000015</v>
      </c>
      <c r="M250" s="14">
        <f t="shared" si="19"/>
        <v>214560</v>
      </c>
      <c r="N250" s="2"/>
      <c r="O250" s="2"/>
    </row>
    <row r="251" spans="1:15" x14ac:dyDescent="0.25">
      <c r="A251">
        <v>250</v>
      </c>
      <c r="B251">
        <v>4</v>
      </c>
      <c r="C251" t="s">
        <v>58</v>
      </c>
      <c r="D251" t="s">
        <v>27</v>
      </c>
      <c r="E251" t="s">
        <v>46</v>
      </c>
      <c r="F251" s="53">
        <v>174000</v>
      </c>
      <c r="G251" s="5"/>
      <c r="H251" s="8"/>
      <c r="I251" s="8">
        <f t="shared" si="20"/>
        <v>2436</v>
      </c>
      <c r="J251">
        <v>0.1</v>
      </c>
      <c r="K251" s="3">
        <v>0.28000000000000003</v>
      </c>
      <c r="L251" s="11">
        <f t="shared" si="18"/>
        <v>48720.000000000007</v>
      </c>
      <c r="M251" s="14">
        <f t="shared" si="19"/>
        <v>125280</v>
      </c>
      <c r="N251" s="2"/>
      <c r="O251" s="2"/>
    </row>
    <row r="252" spans="1:15" x14ac:dyDescent="0.25">
      <c r="A252">
        <v>251</v>
      </c>
      <c r="B252">
        <v>6384</v>
      </c>
      <c r="C252" t="s">
        <v>34</v>
      </c>
      <c r="D252" t="s">
        <v>27</v>
      </c>
      <c r="E252" t="s">
        <v>46</v>
      </c>
      <c r="F252" s="53">
        <v>122224</v>
      </c>
      <c r="G252" s="5"/>
      <c r="H252" s="8"/>
      <c r="I252" s="8">
        <f t="shared" si="20"/>
        <v>1711.136</v>
      </c>
      <c r="J252">
        <v>0.3</v>
      </c>
      <c r="K252" s="3">
        <v>0.23</v>
      </c>
      <c r="L252" s="11">
        <f t="shared" si="18"/>
        <v>28111.52</v>
      </c>
      <c r="M252" s="14">
        <f t="shared" si="19"/>
        <v>94112.48</v>
      </c>
      <c r="N252" s="2"/>
      <c r="O252" s="2"/>
    </row>
    <row r="253" spans="1:15" x14ac:dyDescent="0.25">
      <c r="A253">
        <v>252</v>
      </c>
      <c r="B253">
        <v>5460</v>
      </c>
      <c r="C253" t="s">
        <v>26</v>
      </c>
      <c r="D253" t="s">
        <v>27</v>
      </c>
      <c r="E253" t="s">
        <v>46</v>
      </c>
      <c r="F253" s="53">
        <v>109970</v>
      </c>
      <c r="G253" s="5"/>
      <c r="H253" s="8"/>
      <c r="I253" s="8">
        <v>2201</v>
      </c>
      <c r="J253" s="18">
        <v>1</v>
      </c>
      <c r="K253" s="3">
        <v>0.14000000000000001</v>
      </c>
      <c r="L253" s="11">
        <f t="shared" si="18"/>
        <v>15395.800000000001</v>
      </c>
      <c r="M253" s="14">
        <f t="shared" si="19"/>
        <v>94574.2</v>
      </c>
      <c r="N253" s="2"/>
      <c r="O253" s="2"/>
    </row>
    <row r="254" spans="1:15" x14ac:dyDescent="0.25">
      <c r="A254">
        <v>253</v>
      </c>
      <c r="B254">
        <v>5757</v>
      </c>
      <c r="C254" t="s">
        <v>26</v>
      </c>
      <c r="D254" t="s">
        <v>27</v>
      </c>
      <c r="E254" t="s">
        <v>46</v>
      </c>
      <c r="F254" s="53">
        <v>199300</v>
      </c>
      <c r="G254" s="5"/>
      <c r="H254" s="8"/>
      <c r="I254" s="8">
        <f>F254*0.014</f>
        <v>2790.2000000000003</v>
      </c>
      <c r="K254" s="3"/>
      <c r="L254" s="11"/>
      <c r="M254" s="14"/>
      <c r="N254" s="2"/>
      <c r="O254" s="2"/>
    </row>
    <row r="255" spans="1:15" x14ac:dyDescent="0.25">
      <c r="G255" s="5"/>
      <c r="H255" s="8"/>
      <c r="I255" s="8"/>
      <c r="K255" s="3"/>
      <c r="L255" s="11"/>
      <c r="M255" s="14"/>
      <c r="N255" s="2"/>
      <c r="O255" s="2"/>
    </row>
    <row r="256" spans="1:15" x14ac:dyDescent="0.25">
      <c r="G256" s="5"/>
    </row>
    <row r="257" spans="2:18" s="7" customFormat="1" x14ac:dyDescent="0.25">
      <c r="B257" s="4" t="s">
        <v>6</v>
      </c>
      <c r="C257" s="4"/>
      <c r="D257" s="4">
        <f>COUNT(yes,D2:D245)</f>
        <v>0</v>
      </c>
      <c r="E257" s="4"/>
      <c r="F257" s="20">
        <f>SUBTOTAL(9,F2:F256)</f>
        <v>36030305</v>
      </c>
      <c r="G257" s="6">
        <f>SUM(G2:G256)</f>
        <v>3123484.5</v>
      </c>
      <c r="H257" s="6">
        <f>SUM(H23:H256)</f>
        <v>1423484.2749999999</v>
      </c>
      <c r="I257" s="6">
        <f>SUM(I2:I254)</f>
        <v>371933.26827999996</v>
      </c>
      <c r="J257" s="19"/>
      <c r="K257" s="59">
        <v>0.18925973926670894</v>
      </c>
      <c r="L257" s="21">
        <f>SUM(L2:L253)</f>
        <v>6819086.1299999999</v>
      </c>
      <c r="M257" s="22">
        <f>SUM(M2:M256)</f>
        <v>29011918.86999999</v>
      </c>
      <c r="N257" s="6">
        <f>SUM(N2:N46)</f>
        <v>2151230.1150000002</v>
      </c>
      <c r="O257" s="6">
        <f>SUM(O2:O46)</f>
        <v>2343380.1150000002</v>
      </c>
      <c r="P257" s="10"/>
    </row>
    <row r="258" spans="2:18" s="7" customFormat="1" x14ac:dyDescent="0.25">
      <c r="B258" s="4"/>
      <c r="C258" s="4"/>
      <c r="D258" s="4"/>
      <c r="E258"/>
      <c r="F258" s="20"/>
      <c r="G258" s="6"/>
      <c r="H258" s="6"/>
      <c r="I258" s="6"/>
      <c r="J258" s="19"/>
      <c r="K258" s="15"/>
      <c r="L258" s="21"/>
      <c r="M258" s="22"/>
      <c r="N258" s="6"/>
      <c r="O258" s="6"/>
      <c r="P258" s="10"/>
    </row>
    <row r="259" spans="2:18" s="7" customFormat="1" x14ac:dyDescent="0.25">
      <c r="B259" s="4" t="s">
        <v>57</v>
      </c>
      <c r="C259" s="4"/>
      <c r="D259" s="4" t="s">
        <v>59</v>
      </c>
      <c r="E259" s="4"/>
      <c r="F259" s="20">
        <f>F257/253</f>
        <v>142412.27272727274</v>
      </c>
      <c r="G259" s="6"/>
      <c r="H259" s="6"/>
      <c r="I259" s="6">
        <f>I257/256</f>
        <v>1452.8643292187498</v>
      </c>
      <c r="J259" s="19"/>
      <c r="K259" s="15"/>
      <c r="L259" s="21"/>
      <c r="M259" s="22"/>
      <c r="N259" s="6"/>
      <c r="O259" s="6"/>
      <c r="P259" s="10"/>
    </row>
    <row r="260" spans="2:18" s="7" customFormat="1" ht="16.5" thickBot="1" x14ac:dyDescent="0.3">
      <c r="B260" s="4"/>
      <c r="C260" s="31"/>
      <c r="D260" s="31"/>
      <c r="E260" s="31"/>
      <c r="F260" s="42"/>
      <c r="G260" s="32"/>
      <c r="H260" s="32"/>
      <c r="I260" s="32"/>
      <c r="J260" s="43"/>
      <c r="K260" s="44"/>
      <c r="L260" s="21"/>
      <c r="M260" s="22"/>
      <c r="N260" s="6"/>
      <c r="O260" s="6"/>
      <c r="P260" s="10"/>
    </row>
    <row r="261" spans="2:18" x14ac:dyDescent="0.25">
      <c r="C261" s="23"/>
      <c r="D261" s="24"/>
      <c r="E261" s="24"/>
      <c r="F261" s="54"/>
      <c r="G261" s="25"/>
      <c r="H261" s="26"/>
      <c r="I261" s="26"/>
      <c r="J261" s="24"/>
      <c r="K261" s="24"/>
      <c r="L261" s="46"/>
      <c r="M261" s="17"/>
    </row>
    <row r="262" spans="2:18" ht="18.75" x14ac:dyDescent="0.3">
      <c r="C262" s="27"/>
      <c r="D262" s="28"/>
      <c r="E262" s="28"/>
      <c r="F262" s="55" t="s">
        <v>41</v>
      </c>
      <c r="G262" s="30"/>
      <c r="H262" s="31"/>
      <c r="I262" s="41">
        <f>0.15*I257</f>
        <v>55789.990241999993</v>
      </c>
      <c r="J262" s="38"/>
      <c r="K262" s="45" t="s">
        <v>42</v>
      </c>
      <c r="L262" s="47"/>
      <c r="M262" s="17"/>
    </row>
    <row r="263" spans="2:18" ht="18.75" x14ac:dyDescent="0.3">
      <c r="C263" s="27"/>
      <c r="D263" s="28"/>
      <c r="E263" s="28"/>
      <c r="F263" s="55"/>
      <c r="G263" s="30"/>
      <c r="H263" s="31"/>
      <c r="I263" s="32"/>
      <c r="J263" s="38"/>
      <c r="K263" s="37" t="s">
        <v>60</v>
      </c>
      <c r="L263" s="48">
        <f>L257</f>
        <v>6819086.1299999999</v>
      </c>
      <c r="M263" s="17"/>
    </row>
    <row r="264" spans="2:18" ht="18.75" x14ac:dyDescent="0.3">
      <c r="C264" s="27"/>
      <c r="D264" s="38"/>
      <c r="E264" s="38"/>
      <c r="F264" s="56" t="s">
        <v>43</v>
      </c>
      <c r="G264" s="30"/>
      <c r="H264" s="31"/>
      <c r="I264" s="41">
        <f>I262*30</f>
        <v>1673699.7072599998</v>
      </c>
      <c r="J264" s="29"/>
      <c r="K264" s="29" t="s">
        <v>61</v>
      </c>
      <c r="L264" s="49">
        <f>L257/F257</f>
        <v>0.18925973926670894</v>
      </c>
      <c r="M264" s="17"/>
    </row>
    <row r="265" spans="2:18" ht="16.5" thickBot="1" x14ac:dyDescent="0.3">
      <c r="C265" s="33"/>
      <c r="D265" s="34"/>
      <c r="E265" s="34"/>
      <c r="F265" s="57"/>
      <c r="G265" s="35"/>
      <c r="H265" s="36"/>
      <c r="I265" s="36"/>
      <c r="J265" s="34"/>
      <c r="K265" s="34"/>
      <c r="L265" s="50"/>
    </row>
    <row r="266" spans="2:18" x14ac:dyDescent="0.25">
      <c r="C266" s="38"/>
      <c r="D266" s="38"/>
      <c r="E266" s="38"/>
      <c r="F266" s="58"/>
      <c r="G266" s="39"/>
      <c r="H266" s="40"/>
      <c r="I266" s="40"/>
      <c r="J266" s="38"/>
      <c r="K266" s="38"/>
    </row>
    <row r="267" spans="2:18" x14ac:dyDescent="0.25">
      <c r="G267" s="5"/>
      <c r="L267" s="16"/>
      <c r="M267" s="2"/>
    </row>
    <row r="268" spans="2:18" x14ac:dyDescent="0.25">
      <c r="G268" s="5"/>
    </row>
    <row r="269" spans="2:18" x14ac:dyDescent="0.25">
      <c r="G269" s="5"/>
      <c r="M269" s="1" t="s">
        <v>47</v>
      </c>
      <c r="P269" s="1" t="s">
        <v>55</v>
      </c>
      <c r="Q269" s="1" t="s">
        <v>56</v>
      </c>
      <c r="R269" t="s">
        <v>49</v>
      </c>
    </row>
    <row r="270" spans="2:18" x14ac:dyDescent="0.25">
      <c r="G270" s="5"/>
      <c r="M270" s="51" t="s">
        <v>48</v>
      </c>
      <c r="P270" s="52">
        <v>4926579</v>
      </c>
      <c r="Q270" s="52">
        <v>936050</v>
      </c>
      <c r="R270">
        <v>56</v>
      </c>
    </row>
    <row r="271" spans="2:18" x14ac:dyDescent="0.25">
      <c r="G271" s="5"/>
      <c r="M271" s="51" t="s">
        <v>33</v>
      </c>
      <c r="P271" s="52">
        <v>5604889</v>
      </c>
      <c r="Q271" s="52">
        <v>926037</v>
      </c>
      <c r="R271" s="13">
        <v>39</v>
      </c>
    </row>
    <row r="272" spans="2:18" x14ac:dyDescent="0.25">
      <c r="G272" s="5"/>
      <c r="M272" s="51" t="s">
        <v>51</v>
      </c>
      <c r="P272" s="52">
        <v>3241810</v>
      </c>
      <c r="Q272" s="52">
        <v>907707</v>
      </c>
      <c r="R272" s="13">
        <v>26</v>
      </c>
    </row>
    <row r="273" spans="7:18" x14ac:dyDescent="0.25">
      <c r="G273" s="5"/>
      <c r="M273" s="51" t="s">
        <v>0</v>
      </c>
      <c r="P273" s="52">
        <v>1692883</v>
      </c>
      <c r="Q273" s="52">
        <v>474007</v>
      </c>
      <c r="R273" s="13">
        <v>18</v>
      </c>
    </row>
    <row r="274" spans="7:18" x14ac:dyDescent="0.25">
      <c r="G274" s="5"/>
      <c r="M274" s="51" t="s">
        <v>23</v>
      </c>
      <c r="P274" s="52">
        <v>2284449</v>
      </c>
      <c r="Q274" s="52">
        <v>639646</v>
      </c>
      <c r="R274">
        <v>19</v>
      </c>
    </row>
    <row r="275" spans="7:18" x14ac:dyDescent="0.25">
      <c r="G275" s="5"/>
      <c r="M275" s="51" t="s">
        <v>32</v>
      </c>
      <c r="P275" s="52">
        <v>3656008</v>
      </c>
      <c r="Q275" s="52">
        <v>438721</v>
      </c>
      <c r="R275" s="13">
        <v>15</v>
      </c>
    </row>
    <row r="276" spans="7:18" x14ac:dyDescent="0.25">
      <c r="G276" s="5"/>
      <c r="M276" s="51" t="s">
        <v>50</v>
      </c>
      <c r="P276" s="52">
        <v>3396960</v>
      </c>
      <c r="Q276" s="52">
        <v>447672</v>
      </c>
      <c r="R276" s="13">
        <v>13</v>
      </c>
    </row>
    <row r="277" spans="7:18" x14ac:dyDescent="0.25">
      <c r="G277" s="5"/>
      <c r="M277" s="51" t="s">
        <v>53</v>
      </c>
      <c r="P277" s="52">
        <v>2538964</v>
      </c>
      <c r="Q277" s="52">
        <v>431624</v>
      </c>
      <c r="R277" s="13">
        <v>11</v>
      </c>
    </row>
    <row r="278" spans="7:18" x14ac:dyDescent="0.25">
      <c r="G278" s="5"/>
      <c r="M278" s="51" t="s">
        <v>1</v>
      </c>
      <c r="P278" s="52">
        <v>1505638</v>
      </c>
      <c r="Q278" s="52">
        <v>421579</v>
      </c>
      <c r="R278" s="13">
        <v>9</v>
      </c>
    </row>
    <row r="279" spans="7:18" x14ac:dyDescent="0.25">
      <c r="G279" s="5"/>
      <c r="M279" s="51" t="s">
        <v>2</v>
      </c>
      <c r="P279" s="52">
        <v>903164</v>
      </c>
      <c r="Q279" s="52">
        <v>217754</v>
      </c>
      <c r="R279" s="13">
        <v>7</v>
      </c>
    </row>
    <row r="280" spans="7:18" x14ac:dyDescent="0.25">
      <c r="G280" s="5"/>
      <c r="M280" s="51" t="s">
        <v>54</v>
      </c>
      <c r="P280" s="52">
        <v>1111903</v>
      </c>
      <c r="Q280" s="52">
        <v>189024</v>
      </c>
      <c r="R280" s="13">
        <v>7</v>
      </c>
    </row>
    <row r="281" spans="7:18" x14ac:dyDescent="0.25">
      <c r="M281" s="51" t="s">
        <v>34</v>
      </c>
      <c r="P281" s="52">
        <v>747742</v>
      </c>
      <c r="Q281" s="52">
        <v>178555</v>
      </c>
      <c r="R281" s="13">
        <v>6</v>
      </c>
    </row>
    <row r="282" spans="7:18" x14ac:dyDescent="0.25">
      <c r="M282" s="51" t="s">
        <v>38</v>
      </c>
      <c r="P282" s="52">
        <v>1217667</v>
      </c>
      <c r="Q282" s="52">
        <v>158297</v>
      </c>
      <c r="R282" s="13">
        <v>5</v>
      </c>
    </row>
    <row r="283" spans="7:18" x14ac:dyDescent="0.25">
      <c r="M283" s="51" t="s">
        <v>3</v>
      </c>
      <c r="P283" s="52">
        <v>442490</v>
      </c>
      <c r="Q283" s="52">
        <v>101773</v>
      </c>
      <c r="R283" s="13">
        <v>5</v>
      </c>
    </row>
    <row r="284" spans="7:18" x14ac:dyDescent="0.25">
      <c r="M284" s="51" t="s">
        <v>25</v>
      </c>
      <c r="P284" s="52">
        <v>620388</v>
      </c>
      <c r="Q284" s="52">
        <v>86854</v>
      </c>
      <c r="R284" s="13">
        <v>5</v>
      </c>
    </row>
    <row r="285" spans="7:18" x14ac:dyDescent="0.25">
      <c r="M285" s="51" t="s">
        <v>52</v>
      </c>
      <c r="P285" s="52">
        <v>776295</v>
      </c>
      <c r="Q285" s="52">
        <v>85392</v>
      </c>
      <c r="R285" s="13">
        <v>5</v>
      </c>
    </row>
    <row r="286" spans="7:18" x14ac:dyDescent="0.25">
      <c r="M286" s="51" t="s">
        <v>37</v>
      </c>
      <c r="P286" s="52">
        <v>568344</v>
      </c>
      <c r="Q286" s="52">
        <v>79568</v>
      </c>
      <c r="R286" s="13">
        <v>2</v>
      </c>
    </row>
    <row r="287" spans="7:18" x14ac:dyDescent="0.25">
      <c r="M287" s="51" t="s">
        <v>30</v>
      </c>
      <c r="P287" s="52">
        <v>473580</v>
      </c>
      <c r="Q287" s="52">
        <v>52094</v>
      </c>
      <c r="R287" s="13">
        <v>2</v>
      </c>
    </row>
    <row r="288" spans="7:18" x14ac:dyDescent="0.25">
      <c r="M288" s="51" t="s">
        <v>31</v>
      </c>
      <c r="P288" s="52">
        <v>293552</v>
      </c>
      <c r="Q288" s="52">
        <v>44043</v>
      </c>
      <c r="R288" s="13">
        <v>2</v>
      </c>
    </row>
    <row r="289" spans="4:18" x14ac:dyDescent="0.25">
      <c r="M289" s="51" t="s">
        <v>40</v>
      </c>
      <c r="P289" s="52">
        <v>27000</v>
      </c>
      <c r="Q289" s="52">
        <v>2700</v>
      </c>
      <c r="R289" s="13">
        <v>1</v>
      </c>
    </row>
    <row r="290" spans="4:18" x14ac:dyDescent="0.25">
      <c r="P290" s="60">
        <f>SUBTOTAL(9,P270:P289)</f>
        <v>36030305</v>
      </c>
      <c r="Q290" s="1">
        <f>SUBTOTAL(9,Q270:Q289)</f>
        <v>6819097</v>
      </c>
      <c r="R290" s="1">
        <f>SUBTOTAL(9,R270:R289)</f>
        <v>253</v>
      </c>
    </row>
    <row r="292" spans="4:18" x14ac:dyDescent="0.25">
      <c r="D292" t="s">
        <v>44</v>
      </c>
    </row>
  </sheetData>
  <autoFilter ref="A1:O254"/>
  <sortState ref="L270:P289">
    <sortCondition descending="1" ref="P270:P289"/>
  </sortState>
  <phoneticPr fontId="4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Sklenka</dc:creator>
  <cp:lastModifiedBy>Larry</cp:lastModifiedBy>
  <dcterms:created xsi:type="dcterms:W3CDTF">2020-11-10T21:19:03Z</dcterms:created>
  <dcterms:modified xsi:type="dcterms:W3CDTF">2021-01-13T20:19:56Z</dcterms:modified>
</cp:coreProperties>
</file>